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<sst xmlns="http://schemas.openxmlformats.org/spreadsheetml/2006/main" count="118" uniqueCount="60">
  <si>
    <t>март</t>
  </si>
  <si>
    <t>май</t>
  </si>
  <si>
    <t>июнь</t>
  </si>
  <si>
    <t>июль</t>
  </si>
  <si>
    <t>куб м</t>
  </si>
  <si>
    <t>куб. 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</si>
  <si>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</si>
  <si>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</si>
  <si>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</si>
  <si>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</si>
  <si>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</si>
  <si>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</si>
  <si>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</si>
  <si>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</si>
  <si>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</si>
  <si>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</si>
  <si>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</si>
  <si>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ММБУК ММР "МКИО"</t>
  </si>
  <si>
    <t>МОБУ СОШ с. Михайловка им. Крушанова</t>
  </si>
  <si>
    <t>МОБУ СОШ с. Ивановка</t>
  </si>
  <si>
    <t>МОБУ СОШ  № 2     пос. Новошахтинский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</si>
  <si>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</si>
  <si>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</si>
  <si>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</si>
  <si>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</si>
  <si>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</si>
  <si>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</si>
  <si>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</si>
  <si>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</si>
  <si>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</si>
  <si>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</si>
  <si>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Всего по учреждениям</t>
  </si>
  <si>
    <t>МКУ "УОТОД АММР"</t>
  </si>
  <si>
    <t>Наименование
потребителей</t>
  </si>
  <si>
    <t>в том  числе по месяцам</t>
  </si>
  <si>
    <t>МДОБУ "Березка" (с.Михайловка)</t>
  </si>
  <si>
    <t xml:space="preserve"> тыс. </t>
  </si>
  <si>
    <t>МДОБУ "Березка" (с.Ляличи)</t>
  </si>
  <si>
    <t>МБУ "Редакция районной газеты "Вперед"</t>
  </si>
  <si>
    <t>МБУ ДО "ДШИ" с.Михайловка для п.Новошахтинский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</si>
  <si>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</si>
  <si>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</si>
  <si>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</si>
  <si>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</si>
  <si>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</si>
  <si>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Ширяевка</t>
  </si>
  <si>
    <t>МБОУ СОШ с. Первомайское</t>
  </si>
  <si>
    <t>МБОУ СОШ № 1     пос. Новошахтинский</t>
  </si>
  <si>
    <t>МБО ДО ДЮСШ с.Михайловка</t>
  </si>
  <si>
    <t>МДОБУ "Журавлик" с.Ивановка</t>
  </si>
  <si>
    <t>МБОУ СОШ с. Ивановка (п. Горное)</t>
  </si>
  <si>
    <t>МДОБУ "Журавлик" п. Горное</t>
  </si>
  <si>
    <t>Лимит на
2023 год</t>
  </si>
  <si>
    <r>
      <t xml:space="preserve">МКУ "УОТОД АММР" </t>
    </r>
    <r>
      <rPr>
        <b/>
        <sz val="9"/>
        <rFont val="Times New Roman"/>
        <family val="1"/>
      </rPr>
      <t>СТАДИОН</t>
    </r>
  </si>
  <si>
    <r>
      <t xml:space="preserve">Тарифы: КГУП "Приморский водоканал " - для потребителей Михайловского СП на 1 полугодие 2024 года - </t>
    </r>
    <r>
      <rPr>
        <b/>
        <sz val="8"/>
        <rFont val="Times New Roman"/>
        <family val="1"/>
      </rPr>
      <t>35,93</t>
    </r>
    <r>
      <rPr>
        <sz val="8"/>
        <rFont val="Times New Roman"/>
        <family val="1"/>
      </rPr>
      <t xml:space="preserve"> руб/куб.м; на 2 полугодие - </t>
    </r>
    <r>
      <rPr>
        <b/>
        <sz val="8"/>
        <rFont val="Times New Roman"/>
        <family val="1"/>
      </rPr>
      <t>39,45</t>
    </r>
    <r>
      <rPr>
        <sz val="8"/>
        <rFont val="Times New Roman"/>
        <family val="1"/>
      </rPr>
      <t xml:space="preserve"> руб/куб.м.</t>
    </r>
  </si>
  <si>
    <r>
      <t xml:space="preserve">Тарифы: КГУП "Приморский водоканал " - для потребителей Ивановского СП на 1 полугодие 2024 года - </t>
    </r>
    <r>
      <rPr>
        <b/>
        <sz val="8"/>
        <rFont val="Times New Roman"/>
        <family val="1"/>
      </rPr>
      <t>47,56</t>
    </r>
    <r>
      <rPr>
        <sz val="8"/>
        <rFont val="Times New Roman"/>
        <family val="1"/>
      </rPr>
      <t xml:space="preserve"> руб/куб.м; на 2 полугодие -</t>
    </r>
    <r>
      <rPr>
        <b/>
        <sz val="8"/>
        <rFont val="Times New Roman"/>
        <family val="1"/>
      </rPr>
      <t xml:space="preserve"> 51,08</t>
    </r>
    <r>
      <rPr>
        <sz val="8"/>
        <rFont val="Times New Roman"/>
        <family val="1"/>
      </rPr>
      <t xml:space="preserve"> руб/куб.м.</t>
    </r>
  </si>
  <si>
    <r>
      <t xml:space="preserve">Тарифы: КГУП "Приморский водоканал " - для потребителей Осиновского, Сунятсенского, Григорьевского, Кремовского СП на 1 полугодие 2024 года - </t>
    </r>
    <r>
      <rPr>
        <b/>
        <sz val="8"/>
        <rFont val="Times New Roman"/>
        <family val="1"/>
      </rPr>
      <t>37,45</t>
    </r>
    <r>
      <rPr>
        <sz val="8"/>
        <rFont val="Times New Roman"/>
        <family val="1"/>
      </rPr>
      <t xml:space="preserve"> руб/куб.м; на 2 полугодие - </t>
    </r>
    <r>
      <rPr>
        <b/>
        <sz val="8"/>
        <rFont val="Times New Roman"/>
        <family val="1"/>
      </rPr>
      <t>40,19</t>
    </r>
    <r>
      <rPr>
        <sz val="8"/>
        <rFont val="Times New Roman"/>
        <family val="1"/>
      </rPr>
      <t xml:space="preserve"> руб/куб.м.</t>
    </r>
  </si>
  <si>
    <r>
      <t xml:space="preserve">КГУП "Примтеплоэнерго" для потребителей Новошахтинского ГП на 1 полугодие 2024 года - </t>
    </r>
    <r>
      <rPr>
        <b/>
        <sz val="8"/>
        <rFont val="Times New Roman"/>
        <family val="1"/>
      </rPr>
      <t>43,91</t>
    </r>
    <r>
      <rPr>
        <sz val="8"/>
        <rFont val="Times New Roman"/>
        <family val="1"/>
      </rPr>
      <t xml:space="preserve"> руб./куб.м; на 2 полугодие - </t>
    </r>
    <r>
      <rPr>
        <b/>
        <sz val="8"/>
        <rFont val="Times New Roman"/>
        <family val="1"/>
      </rPr>
      <t>47,42</t>
    </r>
    <r>
      <rPr>
        <sz val="8"/>
        <rFont val="Times New Roman"/>
        <family val="1"/>
      </rPr>
      <t xml:space="preserve"> руб./куб.м  </t>
    </r>
  </si>
  <si>
    <t>Лимиты бюджетных средств на водопотребление в 2024 году для 
учреждений, финансируемых из средств  местного бюджета</t>
  </si>
  <si>
    <t>Приложение 5
к постановлению администрации  
Михайловского муниципального района
от 16.10.2023 № 1229-па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</si>
</sst>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7"/>
  <sheetViews>
    <sheetView tabSelected="1" zoomScale="115" zoomScaleNormal="115" zoomScalePageLayoutView="0" workbookViewId="0" topLeftCell="A1">
      <pane xSplit="4" ySplit="11" topLeftCell="E6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" sqref="L1:Q1"/>
    </sheetView>
  </sheetViews>
  <sheetFormatPr defaultColWidth="9.00390625" defaultRowHeight="12.75"/>
  <cols>
    <col min="1" max="1" width="3.125" style="1" customWidth="1"/>
    <col min="2" max="2" width="16.875" style="1" customWidth="1"/>
    <col min="3" max="3" width="8.125" style="1" customWidth="1"/>
    <col min="4" max="4" width="12.625" style="22" customWidth="1"/>
    <col min="5" max="5" width="9.75390625" style="16" customWidth="1"/>
    <col min="6" max="8" width="9.625" style="16" customWidth="1"/>
    <col min="9" max="9" width="8.75390625" style="16" customWidth="1"/>
    <col min="10" max="12" width="9.875" style="16" customWidth="1"/>
    <col min="13" max="13" width="9.375" style="16" customWidth="1"/>
    <col min="14" max="14" width="8.75390625" style="16" customWidth="1"/>
    <col min="15" max="15" width="9.375" style="16" customWidth="1"/>
    <col min="16" max="16" width="9.875" style="16" customWidth="1"/>
    <col min="17" max="17" width="6.125" style="1" hidden="1" customWidth="1"/>
    <col min="18" max="16384" width="9.125" style="1" customWidth="1"/>
  </cols>
  <sheetData>
    <row r="1" spans="2:17" ht="58.5" customHeight="1">
      <c r="B1" s="10"/>
      <c r="C1" s="11"/>
      <c r="D1" s="19"/>
      <c r="E1" s="12"/>
      <c r="F1" s="12"/>
      <c r="G1" s="12"/>
      <c r="H1" s="12"/>
      <c r="I1" s="12"/>
      <c r="J1" s="12"/>
      <c r="K1" s="12"/>
      <c r="L1" s="36" t="s">
        <v>59</v>
      </c>
      <c r="M1" s="36"/>
      <c r="N1" s="36"/>
      <c r="O1" s="36"/>
      <c r="P1" s="36"/>
      <c r="Q1" s="36"/>
    </row>
    <row r="2" spans="2:17" ht="15.75" customHeight="1">
      <c r="B2" s="10"/>
      <c r="C2" s="11"/>
      <c r="D2" s="19"/>
      <c r="E2" s="12"/>
      <c r="F2" s="12"/>
      <c r="G2" s="12"/>
      <c r="H2" s="12"/>
      <c r="I2" s="12"/>
      <c r="J2" s="12"/>
      <c r="K2" s="12"/>
      <c r="L2" s="28"/>
      <c r="M2" s="28"/>
      <c r="N2" s="28"/>
      <c r="O2" s="28"/>
      <c r="P2" s="28"/>
      <c r="Q2" s="28"/>
    </row>
    <row r="3" spans="2:17" ht="33" customHeight="1">
      <c r="B3" s="37" t="s">
        <v>58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2:17" ht="12.75" customHeight="1">
      <c r="B4" s="11"/>
      <c r="C4" s="27" t="s">
        <v>54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"/>
    </row>
    <row r="5" spans="2:17" ht="17.25" customHeight="1">
      <c r="B5" s="11"/>
      <c r="C5" s="27" t="s">
        <v>55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"/>
    </row>
    <row r="6" spans="2:17" ht="9.75" customHeight="1">
      <c r="B6" s="11"/>
      <c r="C6" s="30" t="s">
        <v>56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2"/>
    </row>
    <row r="7" spans="2:17" ht="12.75" customHeight="1">
      <c r="B7" s="11"/>
      <c r="C7" s="34" t="s">
        <v>57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"/>
    </row>
    <row r="8" spans="2:17" ht="14.25" customHeight="1" hidden="1">
      <c r="B8" s="11"/>
      <c r="C8" s="11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5"/>
    </row>
    <row r="9" spans="2:17" ht="9" customHeight="1" hidden="1">
      <c r="B9" s="11"/>
      <c r="C9" s="11"/>
      <c r="D9" s="2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2:16" s="17" customFormat="1" ht="15.75" customHeight="1">
      <c r="B10" s="42" t="s">
        <v>33</v>
      </c>
      <c r="C10" s="31" t="s">
        <v>9</v>
      </c>
      <c r="D10" s="43" t="s">
        <v>52</v>
      </c>
      <c r="E10" s="41" t="s">
        <v>34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32"/>
      <c r="C11" s="32"/>
      <c r="D11" s="44"/>
      <c r="E11" s="25" t="s">
        <v>11</v>
      </c>
      <c r="F11" s="25" t="s">
        <v>21</v>
      </c>
      <c r="G11" s="25" t="s">
        <v>0</v>
      </c>
      <c r="H11" s="25" t="s">
        <v>10</v>
      </c>
      <c r="I11" s="25" t="s">
        <v>1</v>
      </c>
      <c r="J11" s="25" t="s">
        <v>2</v>
      </c>
      <c r="K11" s="25" t="s">
        <v>3</v>
      </c>
      <c r="L11" s="25" t="s">
        <v>12</v>
      </c>
      <c r="M11" s="25" t="s">
        <v>22</v>
      </c>
      <c r="N11" s="25" t="s">
        <v>13</v>
      </c>
      <c r="O11" s="25" t="s">
        <v>23</v>
      </c>
      <c r="P11" s="25" t="s">
        <v>24</v>
      </c>
    </row>
    <row r="12" spans="2:16" s="7" customFormat="1" ht="12.75">
      <c r="B12" s="33" t="s">
        <v>17</v>
      </c>
      <c r="C12" s="13" t="s">
        <v>14</v>
      </c>
      <c r="D12" s="18">
        <f aca="true" t="shared" si="0" ref="D12:D69">E12+F12+G12+H12+I12+J12+K12+L12+M12+N12+O12+P12</f>
        <v>186</v>
      </c>
      <c r="E12" s="23">
        <v>16</v>
      </c>
      <c r="F12" s="23">
        <v>16</v>
      </c>
      <c r="G12" s="23">
        <v>16</v>
      </c>
      <c r="H12" s="23">
        <v>15</v>
      </c>
      <c r="I12" s="23">
        <v>15</v>
      </c>
      <c r="J12" s="23">
        <v>15</v>
      </c>
      <c r="K12" s="23">
        <v>15</v>
      </c>
      <c r="L12" s="23">
        <v>15</v>
      </c>
      <c r="M12" s="23">
        <v>15</v>
      </c>
      <c r="N12" s="23">
        <v>16</v>
      </c>
      <c r="O12" s="23">
        <v>16</v>
      </c>
      <c r="P12" s="23">
        <v>16</v>
      </c>
    </row>
    <row r="13" spans="2:16" s="7" customFormat="1" ht="13.5" customHeight="1">
      <c r="B13" s="33"/>
      <c r="C13" s="13" t="s">
        <v>15</v>
      </c>
      <c r="D13" s="18">
        <f t="shared" si="0"/>
        <v>7010.339999999999</v>
      </c>
      <c r="E13" s="23">
        <f aca="true" t="shared" si="1" ref="E13:J13">E12*35.93</f>
        <v>574.88</v>
      </c>
      <c r="F13" s="23">
        <f t="shared" si="1"/>
        <v>574.88</v>
      </c>
      <c r="G13" s="23">
        <f t="shared" si="1"/>
        <v>574.88</v>
      </c>
      <c r="H13" s="23">
        <f t="shared" si="1"/>
        <v>538.95</v>
      </c>
      <c r="I13" s="23">
        <f t="shared" si="1"/>
        <v>538.95</v>
      </c>
      <c r="J13" s="23">
        <f t="shared" si="1"/>
        <v>538.95</v>
      </c>
      <c r="K13" s="23">
        <f aca="true" t="shared" si="2" ref="K13:P13">K12*39.45</f>
        <v>591.75</v>
      </c>
      <c r="L13" s="23">
        <f t="shared" si="2"/>
        <v>591.75</v>
      </c>
      <c r="M13" s="23">
        <f t="shared" si="2"/>
        <v>591.75</v>
      </c>
      <c r="N13" s="23">
        <f t="shared" si="2"/>
        <v>631.2</v>
      </c>
      <c r="O13" s="23">
        <f t="shared" si="2"/>
        <v>631.2</v>
      </c>
      <c r="P13" s="23">
        <f t="shared" si="2"/>
        <v>631.2</v>
      </c>
    </row>
    <row r="14" spans="2:16" s="7" customFormat="1" ht="14.25" customHeight="1">
      <c r="B14" s="33" t="s">
        <v>32</v>
      </c>
      <c r="C14" s="13" t="s">
        <v>5</v>
      </c>
      <c r="D14" s="18">
        <f t="shared" si="0"/>
        <v>584</v>
      </c>
      <c r="E14" s="23">
        <v>48.3</v>
      </c>
      <c r="F14" s="23">
        <v>48.7</v>
      </c>
      <c r="G14" s="23">
        <v>48.7</v>
      </c>
      <c r="H14" s="23">
        <v>48.7</v>
      </c>
      <c r="I14" s="23">
        <v>48.7</v>
      </c>
      <c r="J14" s="23">
        <v>48.7</v>
      </c>
      <c r="K14" s="23">
        <v>48.7</v>
      </c>
      <c r="L14" s="23">
        <v>48.7</v>
      </c>
      <c r="M14" s="23">
        <v>48.7</v>
      </c>
      <c r="N14" s="23">
        <v>48.7</v>
      </c>
      <c r="O14" s="23">
        <v>48.7</v>
      </c>
      <c r="P14" s="23">
        <v>48.7</v>
      </c>
    </row>
    <row r="15" spans="2:16" s="7" customFormat="1" ht="18" customHeight="1">
      <c r="B15" s="33"/>
      <c r="C15" s="13" t="s">
        <v>16</v>
      </c>
      <c r="D15" s="18">
        <f t="shared" si="0"/>
        <v>22011.664</v>
      </c>
      <c r="E15" s="23">
        <f aca="true" t="shared" si="3" ref="E15:J15">E14*35.93</f>
        <v>1735.4189999999999</v>
      </c>
      <c r="F15" s="23">
        <f t="shared" si="3"/>
        <v>1749.7910000000002</v>
      </c>
      <c r="G15" s="23">
        <f t="shared" si="3"/>
        <v>1749.7910000000002</v>
      </c>
      <c r="H15" s="23">
        <f t="shared" si="3"/>
        <v>1749.7910000000002</v>
      </c>
      <c r="I15" s="23">
        <f t="shared" si="3"/>
        <v>1749.7910000000002</v>
      </c>
      <c r="J15" s="23">
        <f t="shared" si="3"/>
        <v>1749.7910000000002</v>
      </c>
      <c r="K15" s="23">
        <f aca="true" t="shared" si="4" ref="K15:P15">K14*39.45</f>
        <v>1921.2150000000001</v>
      </c>
      <c r="L15" s="23">
        <f t="shared" si="4"/>
        <v>1921.2150000000001</v>
      </c>
      <c r="M15" s="23">
        <f t="shared" si="4"/>
        <v>1921.2150000000001</v>
      </c>
      <c r="N15" s="23">
        <f t="shared" si="4"/>
        <v>1921.2150000000001</v>
      </c>
      <c r="O15" s="23">
        <f t="shared" si="4"/>
        <v>1921.2150000000001</v>
      </c>
      <c r="P15" s="23">
        <f t="shared" si="4"/>
        <v>1921.2150000000001</v>
      </c>
    </row>
    <row r="16" spans="2:16" s="7" customFormat="1" ht="18" customHeight="1">
      <c r="B16" s="48" t="s">
        <v>53</v>
      </c>
      <c r="C16" s="26" t="s">
        <v>5</v>
      </c>
      <c r="D16" s="18">
        <f>E16+F16+G16+H16+I16+J16+K16+L16+M16+N16+O16+P16</f>
        <v>349.99999999999994</v>
      </c>
      <c r="E16" s="23">
        <v>29</v>
      </c>
      <c r="F16" s="23">
        <v>29.2</v>
      </c>
      <c r="G16" s="23">
        <v>29.2</v>
      </c>
      <c r="H16" s="23">
        <v>29.2</v>
      </c>
      <c r="I16" s="23">
        <v>29.2</v>
      </c>
      <c r="J16" s="23">
        <v>29.2</v>
      </c>
      <c r="K16" s="23">
        <v>29.2</v>
      </c>
      <c r="L16" s="23">
        <v>29.2</v>
      </c>
      <c r="M16" s="23">
        <v>29.2</v>
      </c>
      <c r="N16" s="23">
        <v>29.2</v>
      </c>
      <c r="O16" s="23">
        <v>29.2</v>
      </c>
      <c r="P16" s="23">
        <v>29</v>
      </c>
    </row>
    <row r="17" spans="2:16" s="7" customFormat="1" ht="18" customHeight="1">
      <c r="B17" s="49"/>
      <c r="C17" s="26" t="s">
        <v>16</v>
      </c>
      <c r="D17" s="18">
        <f>E17+F17+G17+H17+I17+J17+K17+L17+M17+N17+O17+P17</f>
        <v>13191.500000000004</v>
      </c>
      <c r="E17" s="23">
        <f aca="true" t="shared" si="5" ref="E17:J17">E16*35.93</f>
        <v>1041.97</v>
      </c>
      <c r="F17" s="23">
        <f t="shared" si="5"/>
        <v>1049.156</v>
      </c>
      <c r="G17" s="23">
        <f t="shared" si="5"/>
        <v>1049.156</v>
      </c>
      <c r="H17" s="23">
        <f t="shared" si="5"/>
        <v>1049.156</v>
      </c>
      <c r="I17" s="23">
        <f t="shared" si="5"/>
        <v>1049.156</v>
      </c>
      <c r="J17" s="23">
        <f t="shared" si="5"/>
        <v>1049.156</v>
      </c>
      <c r="K17" s="23">
        <f aca="true" t="shared" si="6" ref="K17:P17">K16*39.45</f>
        <v>1151.94</v>
      </c>
      <c r="L17" s="23">
        <f t="shared" si="6"/>
        <v>1151.94</v>
      </c>
      <c r="M17" s="23">
        <f t="shared" si="6"/>
        <v>1151.94</v>
      </c>
      <c r="N17" s="23">
        <f t="shared" si="6"/>
        <v>1151.94</v>
      </c>
      <c r="O17" s="23">
        <f t="shared" si="6"/>
        <v>1151.94</v>
      </c>
      <c r="P17" s="23">
        <f t="shared" si="6"/>
        <v>1144.0500000000002</v>
      </c>
    </row>
    <row r="18" spans="2:16" s="7" customFormat="1" ht="21.75" customHeight="1">
      <c r="B18" s="47" t="s">
        <v>39</v>
      </c>
      <c r="C18" s="13" t="s">
        <v>5</v>
      </c>
      <c r="D18" s="18">
        <f t="shared" si="0"/>
        <v>36</v>
      </c>
      <c r="E18" s="23">
        <v>3</v>
      </c>
      <c r="F18" s="23">
        <v>3</v>
      </c>
      <c r="G18" s="23">
        <v>3</v>
      </c>
      <c r="H18" s="23">
        <v>3</v>
      </c>
      <c r="I18" s="23">
        <v>3</v>
      </c>
      <c r="J18" s="23">
        <v>3</v>
      </c>
      <c r="K18" s="23">
        <v>3</v>
      </c>
      <c r="L18" s="23">
        <v>3</v>
      </c>
      <c r="M18" s="23">
        <v>3</v>
      </c>
      <c r="N18" s="23">
        <v>3</v>
      </c>
      <c r="O18" s="23">
        <v>3</v>
      </c>
      <c r="P18" s="23">
        <v>3</v>
      </c>
    </row>
    <row r="19" spans="2:17" s="7" customFormat="1" ht="15.75" customHeight="1">
      <c r="B19" s="47"/>
      <c r="C19" s="13" t="s">
        <v>15</v>
      </c>
      <c r="D19" s="18">
        <f t="shared" si="0"/>
        <v>1356.8399999999997</v>
      </c>
      <c r="E19" s="23">
        <f aca="true" t="shared" si="7" ref="E19:J19">E18*35.93</f>
        <v>107.78999999999999</v>
      </c>
      <c r="F19" s="23">
        <f t="shared" si="7"/>
        <v>107.78999999999999</v>
      </c>
      <c r="G19" s="23">
        <f t="shared" si="7"/>
        <v>107.78999999999999</v>
      </c>
      <c r="H19" s="23">
        <f t="shared" si="7"/>
        <v>107.78999999999999</v>
      </c>
      <c r="I19" s="23">
        <f t="shared" si="7"/>
        <v>107.78999999999999</v>
      </c>
      <c r="J19" s="23">
        <f t="shared" si="7"/>
        <v>107.78999999999999</v>
      </c>
      <c r="K19" s="23">
        <f aca="true" t="shared" si="8" ref="K19:P19">K18*39.45</f>
        <v>118.35000000000001</v>
      </c>
      <c r="L19" s="23">
        <f t="shared" si="8"/>
        <v>118.35000000000001</v>
      </c>
      <c r="M19" s="23">
        <f t="shared" si="8"/>
        <v>118.35000000000001</v>
      </c>
      <c r="N19" s="23">
        <f t="shared" si="8"/>
        <v>118.35000000000001</v>
      </c>
      <c r="O19" s="23">
        <f t="shared" si="8"/>
        <v>118.35000000000001</v>
      </c>
      <c r="P19" s="23">
        <f t="shared" si="8"/>
        <v>118.35000000000001</v>
      </c>
      <c r="Q19" s="24">
        <f>Q18*35.51</f>
        <v>0</v>
      </c>
    </row>
    <row r="20" spans="2:16" s="7" customFormat="1" ht="15.75" customHeight="1">
      <c r="B20" s="33" t="s">
        <v>40</v>
      </c>
      <c r="C20" s="13" t="s">
        <v>4</v>
      </c>
      <c r="D20" s="18">
        <f>E20+F20+G20+H20+I20+J20+K20+L20+M20+N20+O20+P20</f>
        <v>100</v>
      </c>
      <c r="E20" s="23">
        <v>9</v>
      </c>
      <c r="F20" s="23">
        <v>10</v>
      </c>
      <c r="G20" s="23">
        <v>9</v>
      </c>
      <c r="H20" s="23">
        <v>10</v>
      </c>
      <c r="I20" s="23">
        <v>9</v>
      </c>
      <c r="J20" s="23">
        <v>6</v>
      </c>
      <c r="K20" s="23">
        <v>5</v>
      </c>
      <c r="L20" s="23">
        <v>5</v>
      </c>
      <c r="M20" s="23">
        <v>9</v>
      </c>
      <c r="N20" s="23">
        <v>10</v>
      </c>
      <c r="O20" s="23">
        <v>9</v>
      </c>
      <c r="P20" s="23">
        <v>9</v>
      </c>
    </row>
    <row r="21" spans="2:16" s="7" customFormat="1" ht="17.25" customHeight="1">
      <c r="B21" s="33"/>
      <c r="C21" s="13" t="s">
        <v>15</v>
      </c>
      <c r="D21" s="18">
        <f t="shared" si="0"/>
        <v>3873.7799999999997</v>
      </c>
      <c r="E21" s="23">
        <f aca="true" t="shared" si="9" ref="E21:J21">E20*37.45</f>
        <v>337.05</v>
      </c>
      <c r="F21" s="23">
        <f t="shared" si="9"/>
        <v>374.5</v>
      </c>
      <c r="G21" s="23">
        <f t="shared" si="9"/>
        <v>337.05</v>
      </c>
      <c r="H21" s="23">
        <f t="shared" si="9"/>
        <v>374.5</v>
      </c>
      <c r="I21" s="23">
        <f t="shared" si="9"/>
        <v>337.05</v>
      </c>
      <c r="J21" s="23">
        <f t="shared" si="9"/>
        <v>224.70000000000002</v>
      </c>
      <c r="K21" s="23">
        <f aca="true" t="shared" si="10" ref="K21:P21">K20*40.19</f>
        <v>200.95</v>
      </c>
      <c r="L21" s="23">
        <f t="shared" si="10"/>
        <v>200.95</v>
      </c>
      <c r="M21" s="23">
        <f t="shared" si="10"/>
        <v>361.71</v>
      </c>
      <c r="N21" s="23">
        <f t="shared" si="10"/>
        <v>401.9</v>
      </c>
      <c r="O21" s="23">
        <f t="shared" si="10"/>
        <v>361.71</v>
      </c>
      <c r="P21" s="23">
        <f t="shared" si="10"/>
        <v>361.71</v>
      </c>
    </row>
    <row r="22" spans="2:16" s="7" customFormat="1" ht="15.75" customHeight="1">
      <c r="B22" s="33" t="s">
        <v>41</v>
      </c>
      <c r="C22" s="13" t="s">
        <v>4</v>
      </c>
      <c r="D22" s="18">
        <f>E22+F22+G22+H22+I22+J22+K22+L22+M22+N22+O22+P22</f>
        <v>100</v>
      </c>
      <c r="E22" s="23">
        <v>9</v>
      </c>
      <c r="F22" s="23">
        <v>10</v>
      </c>
      <c r="G22" s="23">
        <v>9</v>
      </c>
      <c r="H22" s="23">
        <v>10</v>
      </c>
      <c r="I22" s="23">
        <v>9</v>
      </c>
      <c r="J22" s="23">
        <v>6</v>
      </c>
      <c r="K22" s="23">
        <v>5</v>
      </c>
      <c r="L22" s="23">
        <v>5</v>
      </c>
      <c r="M22" s="23">
        <v>9</v>
      </c>
      <c r="N22" s="23">
        <v>10</v>
      </c>
      <c r="O22" s="23">
        <v>9</v>
      </c>
      <c r="P22" s="23">
        <v>9</v>
      </c>
    </row>
    <row r="23" spans="2:16" s="7" customFormat="1" ht="17.25" customHeight="1">
      <c r="B23" s="33"/>
      <c r="C23" s="13" t="s">
        <v>15</v>
      </c>
      <c r="D23" s="18">
        <f>E23+F23+G23+H23+I23+J23+K23+L23+M23+N23+O23+P23</f>
        <v>3873.7799999999997</v>
      </c>
      <c r="E23" s="23">
        <f aca="true" t="shared" si="11" ref="E23:J23">E22*37.45</f>
        <v>337.05</v>
      </c>
      <c r="F23" s="23">
        <f t="shared" si="11"/>
        <v>374.5</v>
      </c>
      <c r="G23" s="23">
        <f t="shared" si="11"/>
        <v>337.05</v>
      </c>
      <c r="H23" s="23">
        <f t="shared" si="11"/>
        <v>374.5</v>
      </c>
      <c r="I23" s="23">
        <f t="shared" si="11"/>
        <v>337.05</v>
      </c>
      <c r="J23" s="23">
        <f t="shared" si="11"/>
        <v>224.70000000000002</v>
      </c>
      <c r="K23" s="23">
        <f aca="true" t="shared" si="12" ref="K23:P23">K22*40.19</f>
        <v>200.95</v>
      </c>
      <c r="L23" s="23">
        <f t="shared" si="12"/>
        <v>200.95</v>
      </c>
      <c r="M23" s="23">
        <f t="shared" si="12"/>
        <v>361.71</v>
      </c>
      <c r="N23" s="23">
        <f t="shared" si="12"/>
        <v>401.9</v>
      </c>
      <c r="O23" s="23">
        <f t="shared" si="12"/>
        <v>361.71</v>
      </c>
      <c r="P23" s="23">
        <f t="shared" si="12"/>
        <v>361.71</v>
      </c>
    </row>
    <row r="24" spans="2:16" s="8" customFormat="1" ht="15.75" customHeight="1">
      <c r="B24" s="33" t="s">
        <v>19</v>
      </c>
      <c r="C24" s="13" t="s">
        <v>5</v>
      </c>
      <c r="D24" s="18">
        <f t="shared" si="0"/>
        <v>1300</v>
      </c>
      <c r="E24" s="23">
        <v>115</v>
      </c>
      <c r="F24" s="23">
        <v>115</v>
      </c>
      <c r="G24" s="23">
        <v>120</v>
      </c>
      <c r="H24" s="23">
        <v>120</v>
      </c>
      <c r="I24" s="23">
        <v>115</v>
      </c>
      <c r="J24" s="23">
        <v>80</v>
      </c>
      <c r="K24" s="23">
        <v>80</v>
      </c>
      <c r="L24" s="23">
        <v>80</v>
      </c>
      <c r="M24" s="23">
        <v>120</v>
      </c>
      <c r="N24" s="23">
        <v>120</v>
      </c>
      <c r="O24" s="23">
        <v>115</v>
      </c>
      <c r="P24" s="23">
        <v>120</v>
      </c>
    </row>
    <row r="25" spans="2:16" s="8" customFormat="1" ht="16.5" customHeight="1">
      <c r="B25" s="33"/>
      <c r="C25" s="13" t="s">
        <v>15</v>
      </c>
      <c r="D25" s="18">
        <f t="shared" si="0"/>
        <v>64063.2</v>
      </c>
      <c r="E25" s="23">
        <f aca="true" t="shared" si="13" ref="E25:J25">E24*47.56</f>
        <v>5469.400000000001</v>
      </c>
      <c r="F25" s="23">
        <f t="shared" si="13"/>
        <v>5469.400000000001</v>
      </c>
      <c r="G25" s="23">
        <f t="shared" si="13"/>
        <v>5707.200000000001</v>
      </c>
      <c r="H25" s="23">
        <f t="shared" si="13"/>
        <v>5707.200000000001</v>
      </c>
      <c r="I25" s="23">
        <f t="shared" si="13"/>
        <v>5469.400000000001</v>
      </c>
      <c r="J25" s="23">
        <f t="shared" si="13"/>
        <v>3804.8</v>
      </c>
      <c r="K25" s="23">
        <f aca="true" t="shared" si="14" ref="K25:P25">K24*51.08</f>
        <v>4086.3999999999996</v>
      </c>
      <c r="L25" s="23">
        <f t="shared" si="14"/>
        <v>4086.3999999999996</v>
      </c>
      <c r="M25" s="23">
        <f t="shared" si="14"/>
        <v>6129.599999999999</v>
      </c>
      <c r="N25" s="23">
        <f t="shared" si="14"/>
        <v>6129.599999999999</v>
      </c>
      <c r="O25" s="23">
        <f t="shared" si="14"/>
        <v>5874.2</v>
      </c>
      <c r="P25" s="23">
        <f t="shared" si="14"/>
        <v>6129.599999999999</v>
      </c>
    </row>
    <row r="26" spans="2:16" s="8" customFormat="1" ht="15.75" customHeight="1">
      <c r="B26" s="33" t="s">
        <v>42</v>
      </c>
      <c r="C26" s="13" t="s">
        <v>5</v>
      </c>
      <c r="D26" s="18">
        <f t="shared" si="0"/>
        <v>130</v>
      </c>
      <c r="E26" s="23">
        <v>11</v>
      </c>
      <c r="F26" s="23">
        <v>12</v>
      </c>
      <c r="G26" s="23">
        <v>13</v>
      </c>
      <c r="H26" s="23">
        <v>13</v>
      </c>
      <c r="I26" s="23">
        <v>11</v>
      </c>
      <c r="J26" s="23">
        <v>8</v>
      </c>
      <c r="K26" s="23">
        <v>7</v>
      </c>
      <c r="L26" s="23">
        <v>7</v>
      </c>
      <c r="M26" s="23">
        <v>12</v>
      </c>
      <c r="N26" s="23">
        <v>13</v>
      </c>
      <c r="O26" s="23">
        <v>11</v>
      </c>
      <c r="P26" s="23">
        <v>12</v>
      </c>
    </row>
    <row r="27" spans="2:16" s="8" customFormat="1" ht="15.75" customHeight="1">
      <c r="B27" s="33"/>
      <c r="C27" s="13" t="s">
        <v>16</v>
      </c>
      <c r="D27" s="18">
        <f t="shared" si="0"/>
        <v>5038.38</v>
      </c>
      <c r="E27" s="23">
        <f aca="true" t="shared" si="15" ref="E27:J27">E26*37.45</f>
        <v>411.95000000000005</v>
      </c>
      <c r="F27" s="23">
        <f t="shared" si="15"/>
        <v>449.40000000000003</v>
      </c>
      <c r="G27" s="23">
        <f t="shared" si="15"/>
        <v>486.85</v>
      </c>
      <c r="H27" s="23">
        <f t="shared" si="15"/>
        <v>486.85</v>
      </c>
      <c r="I27" s="23">
        <f t="shared" si="15"/>
        <v>411.95000000000005</v>
      </c>
      <c r="J27" s="23">
        <f t="shared" si="15"/>
        <v>299.6</v>
      </c>
      <c r="K27" s="23">
        <f aca="true" t="shared" si="16" ref="K27:P27">K26*40.19</f>
        <v>281.33</v>
      </c>
      <c r="L27" s="23">
        <f t="shared" si="16"/>
        <v>281.33</v>
      </c>
      <c r="M27" s="23">
        <f t="shared" si="16"/>
        <v>482.28</v>
      </c>
      <c r="N27" s="23">
        <f t="shared" si="16"/>
        <v>522.47</v>
      </c>
      <c r="O27" s="23">
        <f t="shared" si="16"/>
        <v>442.09</v>
      </c>
      <c r="P27" s="23">
        <f t="shared" si="16"/>
        <v>482.28</v>
      </c>
    </row>
    <row r="28" spans="2:16" s="8" customFormat="1" ht="15.75" customHeight="1">
      <c r="B28" s="33" t="s">
        <v>43</v>
      </c>
      <c r="C28" s="13" t="s">
        <v>5</v>
      </c>
      <c r="D28" s="18">
        <f>E28+F28+G28+H28+I28+J28+K28+L28+M28+N28+O28+P28</f>
        <v>180</v>
      </c>
      <c r="E28" s="23">
        <v>17</v>
      </c>
      <c r="F28" s="23">
        <v>18</v>
      </c>
      <c r="G28" s="23">
        <v>17</v>
      </c>
      <c r="H28" s="23">
        <v>19</v>
      </c>
      <c r="I28" s="23">
        <v>16</v>
      </c>
      <c r="J28" s="23">
        <v>8</v>
      </c>
      <c r="K28" s="23">
        <v>6</v>
      </c>
      <c r="L28" s="23">
        <v>7</v>
      </c>
      <c r="M28" s="23">
        <v>19</v>
      </c>
      <c r="N28" s="23">
        <v>17</v>
      </c>
      <c r="O28" s="23">
        <v>19</v>
      </c>
      <c r="P28" s="23">
        <v>17</v>
      </c>
    </row>
    <row r="29" spans="2:16" s="8" customFormat="1" ht="18.75" customHeight="1">
      <c r="B29" s="33"/>
      <c r="C29" s="13" t="s">
        <v>16</v>
      </c>
      <c r="D29" s="18">
        <f>E29+F29+G29+H29+I29+J29+K29+L29+M29+N29+O29+P29</f>
        <v>6973.9</v>
      </c>
      <c r="E29" s="23">
        <f aca="true" t="shared" si="17" ref="E29:J29">E28*37.45</f>
        <v>636.6500000000001</v>
      </c>
      <c r="F29" s="23">
        <f t="shared" si="17"/>
        <v>674.1</v>
      </c>
      <c r="G29" s="23">
        <f t="shared" si="17"/>
        <v>636.6500000000001</v>
      </c>
      <c r="H29" s="23">
        <f t="shared" si="17"/>
        <v>711.5500000000001</v>
      </c>
      <c r="I29" s="23">
        <f t="shared" si="17"/>
        <v>599.2</v>
      </c>
      <c r="J29" s="23">
        <f t="shared" si="17"/>
        <v>299.6</v>
      </c>
      <c r="K29" s="23">
        <f aca="true" t="shared" si="18" ref="K29:P29">K28*40.19</f>
        <v>241.14</v>
      </c>
      <c r="L29" s="23">
        <f t="shared" si="18"/>
        <v>281.33</v>
      </c>
      <c r="M29" s="23">
        <f t="shared" si="18"/>
        <v>763.6099999999999</v>
      </c>
      <c r="N29" s="23">
        <f t="shared" si="18"/>
        <v>683.23</v>
      </c>
      <c r="O29" s="23">
        <f t="shared" si="18"/>
        <v>763.6099999999999</v>
      </c>
      <c r="P29" s="23">
        <f t="shared" si="18"/>
        <v>683.23</v>
      </c>
    </row>
    <row r="30" spans="2:16" s="7" customFormat="1" ht="18.75" customHeight="1">
      <c r="B30" s="33" t="s">
        <v>18</v>
      </c>
      <c r="C30" s="13" t="s">
        <v>5</v>
      </c>
      <c r="D30" s="18">
        <f t="shared" si="0"/>
        <v>3900</v>
      </c>
      <c r="E30" s="23">
        <v>360</v>
      </c>
      <c r="F30" s="23">
        <v>370</v>
      </c>
      <c r="G30" s="23">
        <v>370</v>
      </c>
      <c r="H30" s="23">
        <v>380</v>
      </c>
      <c r="I30" s="23">
        <v>370</v>
      </c>
      <c r="J30" s="23">
        <v>220</v>
      </c>
      <c r="K30" s="23">
        <v>200</v>
      </c>
      <c r="L30" s="23">
        <v>190</v>
      </c>
      <c r="M30" s="23">
        <v>380</v>
      </c>
      <c r="N30" s="23">
        <v>360</v>
      </c>
      <c r="O30" s="23">
        <v>340</v>
      </c>
      <c r="P30" s="23">
        <v>360</v>
      </c>
    </row>
    <row r="31" spans="2:16" s="7" customFormat="1" ht="22.5" customHeight="1">
      <c r="B31" s="33"/>
      <c r="C31" s="13" t="s">
        <v>15</v>
      </c>
      <c r="D31" s="18">
        <f t="shared" si="0"/>
        <v>146568.6</v>
      </c>
      <c r="E31" s="23">
        <f aca="true" t="shared" si="19" ref="E31:J31">E30*35.93</f>
        <v>12934.8</v>
      </c>
      <c r="F31" s="23">
        <f t="shared" si="19"/>
        <v>13294.1</v>
      </c>
      <c r="G31" s="23">
        <f t="shared" si="19"/>
        <v>13294.1</v>
      </c>
      <c r="H31" s="23">
        <f t="shared" si="19"/>
        <v>13653.4</v>
      </c>
      <c r="I31" s="23">
        <f t="shared" si="19"/>
        <v>13294.1</v>
      </c>
      <c r="J31" s="23">
        <f t="shared" si="19"/>
        <v>7904.6</v>
      </c>
      <c r="K31" s="23">
        <f aca="true" t="shared" si="20" ref="K31:P31">K30*39.45</f>
        <v>7890.000000000001</v>
      </c>
      <c r="L31" s="23">
        <f t="shared" si="20"/>
        <v>7495.500000000001</v>
      </c>
      <c r="M31" s="23">
        <f t="shared" si="20"/>
        <v>14991.000000000002</v>
      </c>
      <c r="N31" s="23">
        <f t="shared" si="20"/>
        <v>14202.000000000002</v>
      </c>
      <c r="O31" s="23">
        <f t="shared" si="20"/>
        <v>13413.000000000002</v>
      </c>
      <c r="P31" s="23">
        <f t="shared" si="20"/>
        <v>14202.000000000002</v>
      </c>
    </row>
    <row r="32" spans="2:16" s="7" customFormat="1" ht="15.75" customHeight="1">
      <c r="B32" s="33" t="s">
        <v>44</v>
      </c>
      <c r="C32" s="13" t="s">
        <v>5</v>
      </c>
      <c r="D32" s="18">
        <f t="shared" si="0"/>
        <v>800</v>
      </c>
      <c r="E32" s="23">
        <v>90</v>
      </c>
      <c r="F32" s="23">
        <v>100</v>
      </c>
      <c r="G32" s="23">
        <v>80</v>
      </c>
      <c r="H32" s="23">
        <v>50</v>
      </c>
      <c r="I32" s="23">
        <v>50</v>
      </c>
      <c r="J32" s="23">
        <v>50</v>
      </c>
      <c r="K32" s="23">
        <v>60</v>
      </c>
      <c r="L32" s="23">
        <v>30</v>
      </c>
      <c r="M32" s="23">
        <v>80</v>
      </c>
      <c r="N32" s="23">
        <v>80</v>
      </c>
      <c r="O32" s="23">
        <v>70</v>
      </c>
      <c r="P32" s="23">
        <v>60</v>
      </c>
    </row>
    <row r="33" spans="2:17" s="7" customFormat="1" ht="12.75" customHeight="1">
      <c r="B33" s="33"/>
      <c r="C33" s="13" t="s">
        <v>16</v>
      </c>
      <c r="D33" s="18">
        <f t="shared" si="0"/>
        <v>31001.200000000004</v>
      </c>
      <c r="E33" s="23">
        <f aca="true" t="shared" si="21" ref="E33:J33">E32*37.45</f>
        <v>3370.5000000000005</v>
      </c>
      <c r="F33" s="23">
        <f t="shared" si="21"/>
        <v>3745.0000000000005</v>
      </c>
      <c r="G33" s="23">
        <f t="shared" si="21"/>
        <v>2996</v>
      </c>
      <c r="H33" s="23">
        <f t="shared" si="21"/>
        <v>1872.5000000000002</v>
      </c>
      <c r="I33" s="23">
        <f t="shared" si="21"/>
        <v>1872.5000000000002</v>
      </c>
      <c r="J33" s="23">
        <f t="shared" si="21"/>
        <v>1872.5000000000002</v>
      </c>
      <c r="K33" s="23">
        <f aca="true" t="shared" si="22" ref="K33:P33">K32*40.19</f>
        <v>2411.3999999999996</v>
      </c>
      <c r="L33" s="23">
        <f t="shared" si="22"/>
        <v>1205.6999999999998</v>
      </c>
      <c r="M33" s="23">
        <f t="shared" si="22"/>
        <v>3215.2</v>
      </c>
      <c r="N33" s="23">
        <f t="shared" si="22"/>
        <v>3215.2</v>
      </c>
      <c r="O33" s="23">
        <f t="shared" si="22"/>
        <v>2813.2999999999997</v>
      </c>
      <c r="P33" s="23">
        <f t="shared" si="22"/>
        <v>2411.3999999999996</v>
      </c>
      <c r="Q33" s="23">
        <f>Q32*35.65</f>
        <v>0</v>
      </c>
    </row>
    <row r="34" spans="2:16" s="7" customFormat="1" ht="18" customHeight="1">
      <c r="B34" s="33" t="s">
        <v>46</v>
      </c>
      <c r="C34" s="13" t="s">
        <v>5</v>
      </c>
      <c r="D34" s="18">
        <f t="shared" si="0"/>
        <v>950.4000000000002</v>
      </c>
      <c r="E34" s="29">
        <v>79.2</v>
      </c>
      <c r="F34" s="29">
        <v>79.2</v>
      </c>
      <c r="G34" s="29">
        <v>79.2</v>
      </c>
      <c r="H34" s="29">
        <v>79.2</v>
      </c>
      <c r="I34" s="29">
        <v>79.2</v>
      </c>
      <c r="J34" s="29">
        <v>79.2</v>
      </c>
      <c r="K34" s="29">
        <v>79.2</v>
      </c>
      <c r="L34" s="29">
        <v>79.2</v>
      </c>
      <c r="M34" s="29">
        <v>79.2</v>
      </c>
      <c r="N34" s="29">
        <v>79.2</v>
      </c>
      <c r="O34" s="29">
        <v>79.2</v>
      </c>
      <c r="P34" s="29">
        <v>79.2</v>
      </c>
    </row>
    <row r="35" spans="2:16" s="7" customFormat="1" ht="18" customHeight="1">
      <c r="B35" s="33"/>
      <c r="C35" s="13" t="s">
        <v>15</v>
      </c>
      <c r="D35" s="18">
        <f t="shared" si="0"/>
        <v>36894.528</v>
      </c>
      <c r="E35" s="23">
        <f aca="true" t="shared" si="23" ref="E35:J35">E34*37.45</f>
        <v>2966.0400000000004</v>
      </c>
      <c r="F35" s="23">
        <f t="shared" si="23"/>
        <v>2966.0400000000004</v>
      </c>
      <c r="G35" s="23">
        <f t="shared" si="23"/>
        <v>2966.0400000000004</v>
      </c>
      <c r="H35" s="23">
        <f t="shared" si="23"/>
        <v>2966.0400000000004</v>
      </c>
      <c r="I35" s="23">
        <f t="shared" si="23"/>
        <v>2966.0400000000004</v>
      </c>
      <c r="J35" s="23">
        <f t="shared" si="23"/>
        <v>2966.0400000000004</v>
      </c>
      <c r="K35" s="23">
        <f aca="true" t="shared" si="24" ref="K35:P35">K34*40.19</f>
        <v>3183.048</v>
      </c>
      <c r="L35" s="23">
        <f t="shared" si="24"/>
        <v>3183.048</v>
      </c>
      <c r="M35" s="23">
        <f t="shared" si="24"/>
        <v>3183.048</v>
      </c>
      <c r="N35" s="23">
        <f t="shared" si="24"/>
        <v>3183.048</v>
      </c>
      <c r="O35" s="23">
        <f t="shared" si="24"/>
        <v>3183.048</v>
      </c>
      <c r="P35" s="23">
        <f t="shared" si="24"/>
        <v>3183.048</v>
      </c>
    </row>
    <row r="36" spans="2:16" s="8" customFormat="1" ht="15.75" customHeight="1">
      <c r="B36" s="33" t="s">
        <v>45</v>
      </c>
      <c r="C36" s="13" t="s">
        <v>5</v>
      </c>
      <c r="D36" s="18">
        <f t="shared" si="0"/>
        <v>200</v>
      </c>
      <c r="E36" s="23">
        <v>15</v>
      </c>
      <c r="F36" s="23">
        <v>20</v>
      </c>
      <c r="G36" s="23">
        <v>18</v>
      </c>
      <c r="H36" s="23">
        <v>20</v>
      </c>
      <c r="I36" s="23">
        <v>17</v>
      </c>
      <c r="J36" s="23">
        <v>12</v>
      </c>
      <c r="K36" s="23">
        <v>10</v>
      </c>
      <c r="L36" s="23">
        <v>10</v>
      </c>
      <c r="M36" s="23">
        <v>20</v>
      </c>
      <c r="N36" s="23">
        <v>20</v>
      </c>
      <c r="O36" s="23">
        <v>18</v>
      </c>
      <c r="P36" s="23">
        <v>20</v>
      </c>
    </row>
    <row r="37" spans="2:16" s="8" customFormat="1" ht="15.75" customHeight="1">
      <c r="B37" s="33"/>
      <c r="C37" s="13" t="s">
        <v>15</v>
      </c>
      <c r="D37" s="18">
        <f t="shared" si="0"/>
        <v>9856.960000000001</v>
      </c>
      <c r="E37" s="23">
        <f aca="true" t="shared" si="25" ref="E37:J37">E36*47.56</f>
        <v>713.4000000000001</v>
      </c>
      <c r="F37" s="23">
        <f t="shared" si="25"/>
        <v>951.2</v>
      </c>
      <c r="G37" s="23">
        <f t="shared" si="25"/>
        <v>856.08</v>
      </c>
      <c r="H37" s="23">
        <f t="shared" si="25"/>
        <v>951.2</v>
      </c>
      <c r="I37" s="23">
        <f t="shared" si="25"/>
        <v>808.52</v>
      </c>
      <c r="J37" s="23">
        <f t="shared" si="25"/>
        <v>570.72</v>
      </c>
      <c r="K37" s="23">
        <f aca="true" t="shared" si="26" ref="K37:P37">K36*51.08</f>
        <v>510.79999999999995</v>
      </c>
      <c r="L37" s="23">
        <f t="shared" si="26"/>
        <v>510.79999999999995</v>
      </c>
      <c r="M37" s="23">
        <f t="shared" si="26"/>
        <v>1021.5999999999999</v>
      </c>
      <c r="N37" s="23">
        <f t="shared" si="26"/>
        <v>1021.5999999999999</v>
      </c>
      <c r="O37" s="23">
        <f t="shared" si="26"/>
        <v>919.4399999999999</v>
      </c>
      <c r="P37" s="23">
        <f t="shared" si="26"/>
        <v>1021.5999999999999</v>
      </c>
    </row>
    <row r="38" spans="2:16" s="7" customFormat="1" ht="21" customHeight="1">
      <c r="B38" s="33" t="s">
        <v>47</v>
      </c>
      <c r="C38" s="13" t="s">
        <v>5</v>
      </c>
      <c r="D38" s="18">
        <f t="shared" si="0"/>
        <v>500</v>
      </c>
      <c r="E38" s="23">
        <v>43</v>
      </c>
      <c r="F38" s="23">
        <v>51</v>
      </c>
      <c r="G38" s="23">
        <v>50</v>
      </c>
      <c r="H38" s="23">
        <v>52</v>
      </c>
      <c r="I38" s="23">
        <v>48</v>
      </c>
      <c r="J38" s="23">
        <v>23</v>
      </c>
      <c r="K38" s="23">
        <v>18</v>
      </c>
      <c r="L38" s="23">
        <v>18</v>
      </c>
      <c r="M38" s="23">
        <v>52</v>
      </c>
      <c r="N38" s="23">
        <v>52</v>
      </c>
      <c r="O38" s="23">
        <v>50</v>
      </c>
      <c r="P38" s="23">
        <v>43</v>
      </c>
    </row>
    <row r="39" spans="2:17" s="7" customFormat="1" ht="17.25" customHeight="1">
      <c r="B39" s="33"/>
      <c r="C39" s="13" t="s">
        <v>15</v>
      </c>
      <c r="D39" s="18">
        <f t="shared" si="0"/>
        <v>22775.160000000003</v>
      </c>
      <c r="E39" s="23">
        <f aca="true" t="shared" si="27" ref="E39:J39">E38*43.91</f>
        <v>1888.1299999999999</v>
      </c>
      <c r="F39" s="23">
        <f t="shared" si="27"/>
        <v>2239.41</v>
      </c>
      <c r="G39" s="23">
        <f t="shared" si="27"/>
        <v>2195.5</v>
      </c>
      <c r="H39" s="23">
        <f t="shared" si="27"/>
        <v>2283.3199999999997</v>
      </c>
      <c r="I39" s="23">
        <f t="shared" si="27"/>
        <v>2107.68</v>
      </c>
      <c r="J39" s="23">
        <f t="shared" si="27"/>
        <v>1009.93</v>
      </c>
      <c r="K39" s="23">
        <f aca="true" t="shared" si="28" ref="K39:P39">K38*47.43</f>
        <v>853.74</v>
      </c>
      <c r="L39" s="23">
        <f t="shared" si="28"/>
        <v>853.74</v>
      </c>
      <c r="M39" s="23">
        <f t="shared" si="28"/>
        <v>2466.36</v>
      </c>
      <c r="N39" s="23">
        <f t="shared" si="28"/>
        <v>2466.36</v>
      </c>
      <c r="O39" s="23">
        <f t="shared" si="28"/>
        <v>2371.5</v>
      </c>
      <c r="P39" s="23">
        <f t="shared" si="28"/>
        <v>2039.49</v>
      </c>
      <c r="Q39" s="23">
        <f>Q38*37.34</f>
        <v>0</v>
      </c>
    </row>
    <row r="40" spans="2:16" s="7" customFormat="1" ht="18" customHeight="1">
      <c r="B40" s="33" t="s">
        <v>20</v>
      </c>
      <c r="C40" s="13" t="s">
        <v>5</v>
      </c>
      <c r="D40" s="18">
        <f t="shared" si="0"/>
        <v>806</v>
      </c>
      <c r="E40" s="23">
        <v>75</v>
      </c>
      <c r="F40" s="23">
        <v>78</v>
      </c>
      <c r="G40" s="23">
        <v>77</v>
      </c>
      <c r="H40" s="23">
        <v>82</v>
      </c>
      <c r="I40" s="23">
        <v>64</v>
      </c>
      <c r="J40" s="23">
        <v>45</v>
      </c>
      <c r="K40" s="23">
        <v>45</v>
      </c>
      <c r="L40" s="23">
        <v>35</v>
      </c>
      <c r="M40" s="23">
        <v>80</v>
      </c>
      <c r="N40" s="23">
        <v>80</v>
      </c>
      <c r="O40" s="23">
        <v>65</v>
      </c>
      <c r="P40" s="23">
        <v>80</v>
      </c>
    </row>
    <row r="41" spans="2:16" s="7" customFormat="1" ht="18.75" customHeight="1">
      <c r="B41" s="33"/>
      <c r="C41" s="13" t="s">
        <v>16</v>
      </c>
      <c r="D41" s="18">
        <f t="shared" si="0"/>
        <v>36742.81</v>
      </c>
      <c r="E41" s="23">
        <f aca="true" t="shared" si="29" ref="E41:J41">E40*43.91</f>
        <v>3293.2499999999995</v>
      </c>
      <c r="F41" s="23">
        <f t="shared" si="29"/>
        <v>3424.9799999999996</v>
      </c>
      <c r="G41" s="23">
        <f t="shared" si="29"/>
        <v>3381.0699999999997</v>
      </c>
      <c r="H41" s="23">
        <f t="shared" si="29"/>
        <v>3600.62</v>
      </c>
      <c r="I41" s="23">
        <f t="shared" si="29"/>
        <v>2810.24</v>
      </c>
      <c r="J41" s="23">
        <f t="shared" si="29"/>
        <v>1975.9499999999998</v>
      </c>
      <c r="K41" s="23">
        <f aca="true" t="shared" si="30" ref="K41:P41">K40*47.42</f>
        <v>2133.9</v>
      </c>
      <c r="L41" s="23">
        <f t="shared" si="30"/>
        <v>1659.7</v>
      </c>
      <c r="M41" s="23">
        <f t="shared" si="30"/>
        <v>3793.6000000000004</v>
      </c>
      <c r="N41" s="23">
        <f t="shared" si="30"/>
        <v>3793.6000000000004</v>
      </c>
      <c r="O41" s="23">
        <f t="shared" si="30"/>
        <v>3082.3</v>
      </c>
      <c r="P41" s="23">
        <f t="shared" si="30"/>
        <v>3793.6000000000004</v>
      </c>
    </row>
    <row r="42" spans="2:16" s="8" customFormat="1" ht="12.75">
      <c r="B42" s="33" t="s">
        <v>50</v>
      </c>
      <c r="C42" s="13" t="s">
        <v>5</v>
      </c>
      <c r="D42" s="18">
        <f t="shared" si="0"/>
        <v>12</v>
      </c>
      <c r="E42" s="23">
        <v>1</v>
      </c>
      <c r="F42" s="23">
        <v>1</v>
      </c>
      <c r="G42" s="23">
        <v>1</v>
      </c>
      <c r="H42" s="23">
        <v>1</v>
      </c>
      <c r="I42" s="23">
        <v>1</v>
      </c>
      <c r="J42" s="23">
        <v>1</v>
      </c>
      <c r="K42" s="23">
        <v>1</v>
      </c>
      <c r="L42" s="23">
        <v>1</v>
      </c>
      <c r="M42" s="23">
        <v>1</v>
      </c>
      <c r="N42" s="23">
        <v>1</v>
      </c>
      <c r="O42" s="23">
        <v>1</v>
      </c>
      <c r="P42" s="23">
        <v>1</v>
      </c>
    </row>
    <row r="43" spans="2:16" s="8" customFormat="1" ht="26.25" customHeight="1">
      <c r="B43" s="33"/>
      <c r="C43" s="13" t="s">
        <v>16</v>
      </c>
      <c r="D43" s="18">
        <f t="shared" si="0"/>
        <v>591.84</v>
      </c>
      <c r="E43" s="23">
        <f aca="true" t="shared" si="31" ref="E43:J43">E42*47.56</f>
        <v>47.56</v>
      </c>
      <c r="F43" s="23">
        <f t="shared" si="31"/>
        <v>47.56</v>
      </c>
      <c r="G43" s="23">
        <f t="shared" si="31"/>
        <v>47.56</v>
      </c>
      <c r="H43" s="23">
        <f t="shared" si="31"/>
        <v>47.56</v>
      </c>
      <c r="I43" s="23">
        <f t="shared" si="31"/>
        <v>47.56</v>
      </c>
      <c r="J43" s="23">
        <f t="shared" si="31"/>
        <v>47.56</v>
      </c>
      <c r="K43" s="23">
        <f aca="true" t="shared" si="32" ref="K43:P43">K42*51.08</f>
        <v>51.08</v>
      </c>
      <c r="L43" s="23">
        <f t="shared" si="32"/>
        <v>51.08</v>
      </c>
      <c r="M43" s="23">
        <f t="shared" si="32"/>
        <v>51.08</v>
      </c>
      <c r="N43" s="23">
        <f t="shared" si="32"/>
        <v>51.08</v>
      </c>
      <c r="O43" s="23">
        <f t="shared" si="32"/>
        <v>51.08</v>
      </c>
      <c r="P43" s="23">
        <f t="shared" si="32"/>
        <v>51.08</v>
      </c>
    </row>
    <row r="44" spans="2:16" s="9" customFormat="1" ht="12.75">
      <c r="B44" s="35" t="s">
        <v>6</v>
      </c>
      <c r="C44" s="14" t="s">
        <v>5</v>
      </c>
      <c r="D44" s="18">
        <f>D20+D22+D24+D26+D28+D30+D32+D34+D36+D38+D40+D42</f>
        <v>8978.400000000001</v>
      </c>
      <c r="E44" s="18">
        <f aca="true" t="shared" si="33" ref="E44:P44">E20+E22+E24+E26+E28+E30+E32+E34+E36+E38+E40+E42</f>
        <v>824.2</v>
      </c>
      <c r="F44" s="18">
        <f t="shared" si="33"/>
        <v>864.2</v>
      </c>
      <c r="G44" s="18">
        <f t="shared" si="33"/>
        <v>843.2</v>
      </c>
      <c r="H44" s="18">
        <f t="shared" si="33"/>
        <v>836.2</v>
      </c>
      <c r="I44" s="18">
        <f t="shared" si="33"/>
        <v>789.2</v>
      </c>
      <c r="J44" s="18">
        <f t="shared" si="33"/>
        <v>538.2</v>
      </c>
      <c r="K44" s="18">
        <f t="shared" si="33"/>
        <v>516.2</v>
      </c>
      <c r="L44" s="18">
        <f t="shared" si="33"/>
        <v>467.2</v>
      </c>
      <c r="M44" s="18">
        <f t="shared" si="33"/>
        <v>861.2</v>
      </c>
      <c r="N44" s="18">
        <f t="shared" si="33"/>
        <v>842.2</v>
      </c>
      <c r="O44" s="18">
        <f t="shared" si="33"/>
        <v>786.2</v>
      </c>
      <c r="P44" s="18">
        <f t="shared" si="33"/>
        <v>810.2</v>
      </c>
    </row>
    <row r="45" spans="2:16" s="9" customFormat="1" ht="12.75">
      <c r="B45" s="35"/>
      <c r="C45" s="14" t="s">
        <v>15</v>
      </c>
      <c r="D45" s="18">
        <f>D21+D23+D25+D27+D29+D31+D33+D35+D37+D39+D41+D43</f>
        <v>368254.13800000004</v>
      </c>
      <c r="E45" s="18">
        <f aca="true" t="shared" si="34" ref="E45:P45">E21+E23+E25+E27+E29+E31+E33+E35+E37+E39+E41+E43</f>
        <v>32405.780000000006</v>
      </c>
      <c r="F45" s="18">
        <f t="shared" si="34"/>
        <v>34010.19</v>
      </c>
      <c r="G45" s="18">
        <f t="shared" si="34"/>
        <v>33241.15</v>
      </c>
      <c r="H45" s="18">
        <f t="shared" si="34"/>
        <v>33029.24</v>
      </c>
      <c r="I45" s="18">
        <f t="shared" si="34"/>
        <v>31061.290000000005</v>
      </c>
      <c r="J45" s="18">
        <f t="shared" si="34"/>
        <v>21200.700000000004</v>
      </c>
      <c r="K45" s="18">
        <f t="shared" si="34"/>
        <v>22044.738000000005</v>
      </c>
      <c r="L45" s="18">
        <f t="shared" si="34"/>
        <v>20010.528000000002</v>
      </c>
      <c r="M45" s="18">
        <f t="shared" si="34"/>
        <v>36820.797999999995</v>
      </c>
      <c r="N45" s="18">
        <f t="shared" si="34"/>
        <v>36071.988000000005</v>
      </c>
      <c r="O45" s="18">
        <f t="shared" si="34"/>
        <v>33636.988</v>
      </c>
      <c r="P45" s="18">
        <f t="shared" si="34"/>
        <v>34720.748</v>
      </c>
    </row>
    <row r="46" spans="2:16" s="7" customFormat="1" ht="12.75">
      <c r="B46" s="33" t="s">
        <v>25</v>
      </c>
      <c r="C46" s="13" t="s">
        <v>5</v>
      </c>
      <c r="D46" s="18">
        <f t="shared" si="0"/>
        <v>1300</v>
      </c>
      <c r="E46" s="23">
        <v>110</v>
      </c>
      <c r="F46" s="23">
        <v>110</v>
      </c>
      <c r="G46" s="23">
        <v>110</v>
      </c>
      <c r="H46" s="23">
        <v>110</v>
      </c>
      <c r="I46" s="23">
        <v>110</v>
      </c>
      <c r="J46" s="23">
        <v>100</v>
      </c>
      <c r="K46" s="23">
        <v>90</v>
      </c>
      <c r="L46" s="23">
        <v>80</v>
      </c>
      <c r="M46" s="23">
        <v>115</v>
      </c>
      <c r="N46" s="23">
        <v>120</v>
      </c>
      <c r="O46" s="23">
        <v>125</v>
      </c>
      <c r="P46" s="23">
        <v>120</v>
      </c>
    </row>
    <row r="47" spans="2:16" s="7" customFormat="1" ht="12.75">
      <c r="B47" s="33"/>
      <c r="C47" s="13" t="s">
        <v>16</v>
      </c>
      <c r="D47" s="18">
        <f t="shared" si="0"/>
        <v>48997</v>
      </c>
      <c r="E47" s="23">
        <f aca="true" t="shared" si="35" ref="E47:J47">E46*35.93</f>
        <v>3952.3</v>
      </c>
      <c r="F47" s="23">
        <f t="shared" si="35"/>
        <v>3952.3</v>
      </c>
      <c r="G47" s="23">
        <f t="shared" si="35"/>
        <v>3952.3</v>
      </c>
      <c r="H47" s="23">
        <f t="shared" si="35"/>
        <v>3952.3</v>
      </c>
      <c r="I47" s="23">
        <f t="shared" si="35"/>
        <v>3952.3</v>
      </c>
      <c r="J47" s="23">
        <f t="shared" si="35"/>
        <v>3593</v>
      </c>
      <c r="K47" s="23">
        <f aca="true" t="shared" si="36" ref="K47:P47">K46*39.45</f>
        <v>3550.5000000000005</v>
      </c>
      <c r="L47" s="23">
        <f t="shared" si="36"/>
        <v>3156</v>
      </c>
      <c r="M47" s="23">
        <f t="shared" si="36"/>
        <v>4536.75</v>
      </c>
      <c r="N47" s="23">
        <f t="shared" si="36"/>
        <v>4734</v>
      </c>
      <c r="O47" s="23">
        <f t="shared" si="36"/>
        <v>4931.25</v>
      </c>
      <c r="P47" s="23">
        <f t="shared" si="36"/>
        <v>4734</v>
      </c>
    </row>
    <row r="48" spans="2:16" s="8" customFormat="1" ht="12.75">
      <c r="B48" s="33" t="s">
        <v>26</v>
      </c>
      <c r="C48" s="13" t="s">
        <v>5</v>
      </c>
      <c r="D48" s="18">
        <f t="shared" si="0"/>
        <v>1300</v>
      </c>
      <c r="E48" s="23">
        <v>110</v>
      </c>
      <c r="F48" s="23">
        <v>110</v>
      </c>
      <c r="G48" s="23">
        <v>110</v>
      </c>
      <c r="H48" s="23">
        <v>110</v>
      </c>
      <c r="I48" s="23">
        <v>110</v>
      </c>
      <c r="J48" s="23">
        <v>100</v>
      </c>
      <c r="K48" s="23">
        <v>90</v>
      </c>
      <c r="L48" s="23">
        <v>80</v>
      </c>
      <c r="M48" s="23">
        <v>115</v>
      </c>
      <c r="N48" s="23">
        <v>120</v>
      </c>
      <c r="O48" s="23">
        <v>125</v>
      </c>
      <c r="P48" s="23">
        <v>120</v>
      </c>
    </row>
    <row r="49" spans="2:17" s="8" customFormat="1" ht="12.75" customHeight="1">
      <c r="B49" s="33"/>
      <c r="C49" s="13" t="s">
        <v>16</v>
      </c>
      <c r="D49" s="18">
        <f t="shared" si="0"/>
        <v>59364.5</v>
      </c>
      <c r="E49" s="23">
        <f aca="true" t="shared" si="37" ref="E49:J49">E48*43.91</f>
        <v>4830.099999999999</v>
      </c>
      <c r="F49" s="23">
        <f t="shared" si="37"/>
        <v>4830.099999999999</v>
      </c>
      <c r="G49" s="23">
        <f t="shared" si="37"/>
        <v>4830.099999999999</v>
      </c>
      <c r="H49" s="23">
        <f t="shared" si="37"/>
        <v>4830.099999999999</v>
      </c>
      <c r="I49" s="23">
        <f t="shared" si="37"/>
        <v>4830.099999999999</v>
      </c>
      <c r="J49" s="23">
        <f t="shared" si="37"/>
        <v>4391</v>
      </c>
      <c r="K49" s="23">
        <f>K48*47.42</f>
        <v>4267.8</v>
      </c>
      <c r="L49" s="23">
        <f aca="true" t="shared" si="38" ref="L49:Q49">L48*47.42</f>
        <v>3793.6000000000004</v>
      </c>
      <c r="M49" s="23">
        <f t="shared" si="38"/>
        <v>5453.3</v>
      </c>
      <c r="N49" s="23">
        <f t="shared" si="38"/>
        <v>5690.400000000001</v>
      </c>
      <c r="O49" s="23">
        <f t="shared" si="38"/>
        <v>5927.5</v>
      </c>
      <c r="P49" s="23">
        <f t="shared" si="38"/>
        <v>5690.400000000001</v>
      </c>
      <c r="Q49" s="23">
        <f t="shared" si="38"/>
        <v>0</v>
      </c>
    </row>
    <row r="50" spans="2:16" s="8" customFormat="1" ht="15.75" customHeight="1">
      <c r="B50" s="33" t="s">
        <v>27</v>
      </c>
      <c r="C50" s="13" t="s">
        <v>5</v>
      </c>
      <c r="D50" s="18">
        <f t="shared" si="0"/>
        <v>1600</v>
      </c>
      <c r="E50" s="23">
        <v>120</v>
      </c>
      <c r="F50" s="23">
        <v>140</v>
      </c>
      <c r="G50" s="23">
        <v>150</v>
      </c>
      <c r="H50" s="23">
        <v>160</v>
      </c>
      <c r="I50" s="23">
        <v>150</v>
      </c>
      <c r="J50" s="23">
        <v>110</v>
      </c>
      <c r="K50" s="23">
        <v>110</v>
      </c>
      <c r="L50" s="23">
        <v>100</v>
      </c>
      <c r="M50" s="23">
        <v>150</v>
      </c>
      <c r="N50" s="23">
        <v>155</v>
      </c>
      <c r="O50" s="23">
        <v>130</v>
      </c>
      <c r="P50" s="23">
        <v>125</v>
      </c>
    </row>
    <row r="51" spans="2:16" s="8" customFormat="1" ht="19.5" customHeight="1">
      <c r="B51" s="33"/>
      <c r="C51" s="13" t="s">
        <v>16</v>
      </c>
      <c r="D51" s="18">
        <f t="shared" si="0"/>
        <v>72958.7</v>
      </c>
      <c r="E51" s="23">
        <f aca="true" t="shared" si="39" ref="E51:J51">E50*43.91</f>
        <v>5269.2</v>
      </c>
      <c r="F51" s="23">
        <f t="shared" si="39"/>
        <v>6147.4</v>
      </c>
      <c r="G51" s="23">
        <f t="shared" si="39"/>
        <v>6586.499999999999</v>
      </c>
      <c r="H51" s="23">
        <f t="shared" si="39"/>
        <v>7025.599999999999</v>
      </c>
      <c r="I51" s="23">
        <f t="shared" si="39"/>
        <v>6586.499999999999</v>
      </c>
      <c r="J51" s="23">
        <f t="shared" si="39"/>
        <v>4830.099999999999</v>
      </c>
      <c r="K51" s="23">
        <f aca="true" t="shared" si="40" ref="K51:P51">K50*47.42</f>
        <v>5216.2</v>
      </c>
      <c r="L51" s="23">
        <f t="shared" si="40"/>
        <v>4742</v>
      </c>
      <c r="M51" s="23">
        <f t="shared" si="40"/>
        <v>7113</v>
      </c>
      <c r="N51" s="23">
        <f t="shared" si="40"/>
        <v>7350.1</v>
      </c>
      <c r="O51" s="23">
        <f t="shared" si="40"/>
        <v>6164.6</v>
      </c>
      <c r="P51" s="23">
        <f t="shared" si="40"/>
        <v>5927.5</v>
      </c>
    </row>
    <row r="52" spans="2:16" s="7" customFormat="1" ht="12.75">
      <c r="B52" s="33" t="s">
        <v>28</v>
      </c>
      <c r="C52" s="13" t="s">
        <v>5</v>
      </c>
      <c r="D52" s="18">
        <f t="shared" si="0"/>
        <v>252</v>
      </c>
      <c r="E52" s="23">
        <v>15</v>
      </c>
      <c r="F52" s="23">
        <v>20</v>
      </c>
      <c r="G52" s="23">
        <v>20</v>
      </c>
      <c r="H52" s="23">
        <v>25</v>
      </c>
      <c r="I52" s="23">
        <v>29</v>
      </c>
      <c r="J52" s="23">
        <v>20</v>
      </c>
      <c r="K52" s="23">
        <v>20</v>
      </c>
      <c r="L52" s="23">
        <v>15</v>
      </c>
      <c r="M52" s="23">
        <v>25</v>
      </c>
      <c r="N52" s="23">
        <v>23</v>
      </c>
      <c r="O52" s="23">
        <v>20</v>
      </c>
      <c r="P52" s="23">
        <v>20</v>
      </c>
    </row>
    <row r="53" spans="2:16" s="7" customFormat="1" ht="10.5" customHeight="1">
      <c r="B53" s="33"/>
      <c r="C53" s="13" t="s">
        <v>16</v>
      </c>
      <c r="D53" s="18">
        <f t="shared" si="0"/>
        <v>9774.42</v>
      </c>
      <c r="E53" s="23">
        <f aca="true" t="shared" si="41" ref="E53:J53">E52*37.45</f>
        <v>561.75</v>
      </c>
      <c r="F53" s="23">
        <f t="shared" si="41"/>
        <v>749</v>
      </c>
      <c r="G53" s="23">
        <f t="shared" si="41"/>
        <v>749</v>
      </c>
      <c r="H53" s="23">
        <f t="shared" si="41"/>
        <v>936.2500000000001</v>
      </c>
      <c r="I53" s="23">
        <f t="shared" si="41"/>
        <v>1086.0500000000002</v>
      </c>
      <c r="J53" s="23">
        <f t="shared" si="41"/>
        <v>749</v>
      </c>
      <c r="K53" s="23">
        <f aca="true" t="shared" si="42" ref="K53:P53">K52*40.19</f>
        <v>803.8</v>
      </c>
      <c r="L53" s="23">
        <f t="shared" si="42"/>
        <v>602.8499999999999</v>
      </c>
      <c r="M53" s="23">
        <f t="shared" si="42"/>
        <v>1004.75</v>
      </c>
      <c r="N53" s="23">
        <f t="shared" si="42"/>
        <v>924.3699999999999</v>
      </c>
      <c r="O53" s="23">
        <f t="shared" si="42"/>
        <v>803.8</v>
      </c>
      <c r="P53" s="23">
        <f t="shared" si="42"/>
        <v>803.8</v>
      </c>
    </row>
    <row r="54" spans="2:16" s="7" customFormat="1" ht="12" customHeight="1">
      <c r="B54" s="33" t="s">
        <v>29</v>
      </c>
      <c r="C54" s="13" t="s">
        <v>5</v>
      </c>
      <c r="D54" s="18">
        <f t="shared" si="0"/>
        <v>1000</v>
      </c>
      <c r="E54" s="23">
        <v>70</v>
      </c>
      <c r="F54" s="23">
        <v>80</v>
      </c>
      <c r="G54" s="23">
        <v>85</v>
      </c>
      <c r="H54" s="23">
        <v>90</v>
      </c>
      <c r="I54" s="23">
        <v>85</v>
      </c>
      <c r="J54" s="23">
        <v>80</v>
      </c>
      <c r="K54" s="23">
        <v>85</v>
      </c>
      <c r="L54" s="23">
        <v>80</v>
      </c>
      <c r="M54" s="23">
        <v>95</v>
      </c>
      <c r="N54" s="23">
        <v>90</v>
      </c>
      <c r="O54" s="23">
        <v>85</v>
      </c>
      <c r="P54" s="23">
        <v>75</v>
      </c>
    </row>
    <row r="55" spans="2:16" s="7" customFormat="1" ht="12.75" customHeight="1">
      <c r="B55" s="45"/>
      <c r="C55" s="13" t="s">
        <v>15</v>
      </c>
      <c r="D55" s="18">
        <f t="shared" si="0"/>
        <v>37725.200000000004</v>
      </c>
      <c r="E55" s="23">
        <f aca="true" t="shared" si="43" ref="E55:J55">E54*35.93</f>
        <v>2515.1</v>
      </c>
      <c r="F55" s="23">
        <f t="shared" si="43"/>
        <v>2874.4</v>
      </c>
      <c r="G55" s="23">
        <f t="shared" si="43"/>
        <v>3054.05</v>
      </c>
      <c r="H55" s="23">
        <f t="shared" si="43"/>
        <v>3233.7</v>
      </c>
      <c r="I55" s="23">
        <f t="shared" si="43"/>
        <v>3054.05</v>
      </c>
      <c r="J55" s="23">
        <f t="shared" si="43"/>
        <v>2874.4</v>
      </c>
      <c r="K55" s="23">
        <f aca="true" t="shared" si="44" ref="K55:P55">K54*39.45</f>
        <v>3353.2500000000005</v>
      </c>
      <c r="L55" s="23">
        <f t="shared" si="44"/>
        <v>3156</v>
      </c>
      <c r="M55" s="23">
        <f t="shared" si="44"/>
        <v>3747.7500000000005</v>
      </c>
      <c r="N55" s="23">
        <f t="shared" si="44"/>
        <v>3550.5000000000005</v>
      </c>
      <c r="O55" s="23">
        <f t="shared" si="44"/>
        <v>3353.2500000000005</v>
      </c>
      <c r="P55" s="23">
        <f t="shared" si="44"/>
        <v>2958.75</v>
      </c>
    </row>
    <row r="56" spans="2:16" s="7" customFormat="1" ht="12.75" customHeight="1">
      <c r="B56" s="39" t="s">
        <v>30</v>
      </c>
      <c r="C56" s="13" t="s">
        <v>5</v>
      </c>
      <c r="D56" s="18">
        <f t="shared" si="0"/>
        <v>1300</v>
      </c>
      <c r="E56" s="23">
        <v>95</v>
      </c>
      <c r="F56" s="23">
        <v>115</v>
      </c>
      <c r="G56" s="23">
        <v>115</v>
      </c>
      <c r="H56" s="23">
        <v>115</v>
      </c>
      <c r="I56" s="23">
        <v>115</v>
      </c>
      <c r="J56" s="23">
        <v>95</v>
      </c>
      <c r="K56" s="23">
        <v>100</v>
      </c>
      <c r="L56" s="23">
        <v>100</v>
      </c>
      <c r="M56" s="23">
        <v>120</v>
      </c>
      <c r="N56" s="23">
        <v>115</v>
      </c>
      <c r="O56" s="23">
        <v>110</v>
      </c>
      <c r="P56" s="23">
        <v>105</v>
      </c>
    </row>
    <row r="57" spans="2:16" s="7" customFormat="1" ht="10.5" customHeight="1">
      <c r="B57" s="39"/>
      <c r="C57" s="13" t="s">
        <v>16</v>
      </c>
      <c r="D57" s="18">
        <f t="shared" si="0"/>
        <v>48997</v>
      </c>
      <c r="E57" s="23">
        <f aca="true" t="shared" si="45" ref="E57:J57">E56*35.93</f>
        <v>3413.35</v>
      </c>
      <c r="F57" s="23">
        <f t="shared" si="45"/>
        <v>4131.95</v>
      </c>
      <c r="G57" s="23">
        <f t="shared" si="45"/>
        <v>4131.95</v>
      </c>
      <c r="H57" s="23">
        <f t="shared" si="45"/>
        <v>4131.95</v>
      </c>
      <c r="I57" s="23">
        <f t="shared" si="45"/>
        <v>4131.95</v>
      </c>
      <c r="J57" s="23">
        <f t="shared" si="45"/>
        <v>3413.35</v>
      </c>
      <c r="K57" s="23">
        <f aca="true" t="shared" si="46" ref="K57:P57">K56*39.45</f>
        <v>3945.0000000000005</v>
      </c>
      <c r="L57" s="23">
        <f t="shared" si="46"/>
        <v>3945.0000000000005</v>
      </c>
      <c r="M57" s="23">
        <f t="shared" si="46"/>
        <v>4734</v>
      </c>
      <c r="N57" s="23">
        <f t="shared" si="46"/>
        <v>4536.75</v>
      </c>
      <c r="O57" s="23">
        <f t="shared" si="46"/>
        <v>4339.5</v>
      </c>
      <c r="P57" s="23">
        <f t="shared" si="46"/>
        <v>4142.25</v>
      </c>
    </row>
    <row r="58" spans="2:16" s="7" customFormat="1" ht="12.75" customHeight="1">
      <c r="B58" s="39" t="s">
        <v>35</v>
      </c>
      <c r="C58" s="13" t="s">
        <v>5</v>
      </c>
      <c r="D58" s="18">
        <f t="shared" si="0"/>
        <v>1100</v>
      </c>
      <c r="E58" s="23">
        <v>85</v>
      </c>
      <c r="F58" s="23">
        <v>85</v>
      </c>
      <c r="G58" s="23">
        <v>100</v>
      </c>
      <c r="H58" s="23">
        <v>110</v>
      </c>
      <c r="I58" s="23">
        <v>105</v>
      </c>
      <c r="J58" s="23">
        <v>90</v>
      </c>
      <c r="K58" s="23">
        <v>75</v>
      </c>
      <c r="L58" s="23">
        <v>75</v>
      </c>
      <c r="M58" s="23">
        <v>100</v>
      </c>
      <c r="N58" s="23">
        <v>95</v>
      </c>
      <c r="O58" s="23">
        <v>85</v>
      </c>
      <c r="P58" s="23">
        <v>95</v>
      </c>
    </row>
    <row r="59" spans="2:16" s="7" customFormat="1" ht="16.5" customHeight="1">
      <c r="B59" s="39"/>
      <c r="C59" s="13" t="s">
        <v>15</v>
      </c>
      <c r="D59" s="18">
        <f>E59+F59+G59+H59+I59+J59+K59+L59+M59+N59+O59+P59</f>
        <v>41371.00000000001</v>
      </c>
      <c r="E59" s="23">
        <f aca="true" t="shared" si="47" ref="E59:J59">E58*35.93</f>
        <v>3054.05</v>
      </c>
      <c r="F59" s="23">
        <f t="shared" si="47"/>
        <v>3054.05</v>
      </c>
      <c r="G59" s="23">
        <f t="shared" si="47"/>
        <v>3593</v>
      </c>
      <c r="H59" s="23">
        <f t="shared" si="47"/>
        <v>3952.3</v>
      </c>
      <c r="I59" s="23">
        <f t="shared" si="47"/>
        <v>3772.65</v>
      </c>
      <c r="J59" s="23">
        <f t="shared" si="47"/>
        <v>3233.7</v>
      </c>
      <c r="K59" s="23">
        <f aca="true" t="shared" si="48" ref="K59:P59">K58*39.45</f>
        <v>2958.75</v>
      </c>
      <c r="L59" s="23">
        <f t="shared" si="48"/>
        <v>2958.75</v>
      </c>
      <c r="M59" s="23">
        <f t="shared" si="48"/>
        <v>3945.0000000000005</v>
      </c>
      <c r="N59" s="23">
        <f t="shared" si="48"/>
        <v>3747.7500000000005</v>
      </c>
      <c r="O59" s="23">
        <f t="shared" si="48"/>
        <v>3353.2500000000005</v>
      </c>
      <c r="P59" s="23">
        <f t="shared" si="48"/>
        <v>3747.7500000000005</v>
      </c>
    </row>
    <row r="60" spans="2:16" s="7" customFormat="1" ht="15" customHeight="1">
      <c r="B60" s="39" t="s">
        <v>37</v>
      </c>
      <c r="C60" s="13" t="s">
        <v>5</v>
      </c>
      <c r="D60" s="18">
        <f>E60+F60+G60+H60+I60+J60+K60+L60+M60+N60+O60+P60</f>
        <v>300</v>
      </c>
      <c r="E60" s="23">
        <v>20</v>
      </c>
      <c r="F60" s="23">
        <v>25</v>
      </c>
      <c r="G60" s="23">
        <v>28</v>
      </c>
      <c r="H60" s="23">
        <v>30</v>
      </c>
      <c r="I60" s="23">
        <v>30</v>
      </c>
      <c r="J60" s="23">
        <v>20</v>
      </c>
      <c r="K60" s="23">
        <v>20</v>
      </c>
      <c r="L60" s="23">
        <v>20</v>
      </c>
      <c r="M60" s="23">
        <v>30</v>
      </c>
      <c r="N60" s="23">
        <v>27</v>
      </c>
      <c r="O60" s="23">
        <v>25</v>
      </c>
      <c r="P60" s="23">
        <v>25</v>
      </c>
    </row>
    <row r="61" spans="2:16" s="7" customFormat="1" ht="15.75" customHeight="1">
      <c r="B61" s="39"/>
      <c r="C61" s="13" t="s">
        <v>15</v>
      </c>
      <c r="D61" s="18">
        <f>E61+F61+G61+H61+I61+J61+K61+L61+M61+N61+O61+P61</f>
        <v>11637.78</v>
      </c>
      <c r="E61" s="23">
        <f aca="true" t="shared" si="49" ref="E61:J61">E60*37.45</f>
        <v>749</v>
      </c>
      <c r="F61" s="23">
        <f t="shared" si="49"/>
        <v>936.2500000000001</v>
      </c>
      <c r="G61" s="23">
        <f t="shared" si="49"/>
        <v>1048.6000000000001</v>
      </c>
      <c r="H61" s="23">
        <f t="shared" si="49"/>
        <v>1123.5</v>
      </c>
      <c r="I61" s="23">
        <f t="shared" si="49"/>
        <v>1123.5</v>
      </c>
      <c r="J61" s="23">
        <f t="shared" si="49"/>
        <v>749</v>
      </c>
      <c r="K61" s="23">
        <f aca="true" t="shared" si="50" ref="K61:P61">K60*40.19</f>
        <v>803.8</v>
      </c>
      <c r="L61" s="23">
        <f t="shared" si="50"/>
        <v>803.8</v>
      </c>
      <c r="M61" s="23">
        <f t="shared" si="50"/>
        <v>1205.6999999999998</v>
      </c>
      <c r="N61" s="23">
        <f t="shared" si="50"/>
        <v>1085.1299999999999</v>
      </c>
      <c r="O61" s="23">
        <f t="shared" si="50"/>
        <v>1004.75</v>
      </c>
      <c r="P61" s="23">
        <f t="shared" si="50"/>
        <v>1004.75</v>
      </c>
    </row>
    <row r="62" spans="2:16" s="8" customFormat="1" ht="16.5" customHeight="1">
      <c r="B62" s="39" t="s">
        <v>51</v>
      </c>
      <c r="C62" s="13" t="s">
        <v>5</v>
      </c>
      <c r="D62" s="18">
        <f t="shared" si="0"/>
        <v>150</v>
      </c>
      <c r="E62" s="23">
        <v>11</v>
      </c>
      <c r="F62" s="23">
        <v>13</v>
      </c>
      <c r="G62" s="23">
        <v>13</v>
      </c>
      <c r="H62" s="23">
        <v>14</v>
      </c>
      <c r="I62" s="23">
        <v>13</v>
      </c>
      <c r="J62" s="23">
        <v>11</v>
      </c>
      <c r="K62" s="23">
        <v>10</v>
      </c>
      <c r="L62" s="23">
        <v>10</v>
      </c>
      <c r="M62" s="23">
        <v>16</v>
      </c>
      <c r="N62" s="23">
        <v>14</v>
      </c>
      <c r="O62" s="23">
        <v>13</v>
      </c>
      <c r="P62" s="23">
        <v>12</v>
      </c>
    </row>
    <row r="63" spans="2:16" s="8" customFormat="1" ht="19.5" customHeight="1">
      <c r="B63" s="46"/>
      <c r="C63" s="13" t="s">
        <v>15</v>
      </c>
      <c r="D63" s="18">
        <f t="shared" si="0"/>
        <v>7398</v>
      </c>
      <c r="E63" s="23">
        <f aca="true" t="shared" si="51" ref="E63:J63">E62*47.56</f>
        <v>523.1600000000001</v>
      </c>
      <c r="F63" s="23">
        <f t="shared" si="51"/>
        <v>618.28</v>
      </c>
      <c r="G63" s="23">
        <f t="shared" si="51"/>
        <v>618.28</v>
      </c>
      <c r="H63" s="23">
        <f t="shared" si="51"/>
        <v>665.84</v>
      </c>
      <c r="I63" s="23">
        <f t="shared" si="51"/>
        <v>618.28</v>
      </c>
      <c r="J63" s="23">
        <f t="shared" si="51"/>
        <v>523.1600000000001</v>
      </c>
      <c r="K63" s="23">
        <f aca="true" t="shared" si="52" ref="K63:P63">K62*51.08</f>
        <v>510.79999999999995</v>
      </c>
      <c r="L63" s="23">
        <f t="shared" si="52"/>
        <v>510.79999999999995</v>
      </c>
      <c r="M63" s="23">
        <f t="shared" si="52"/>
        <v>817.28</v>
      </c>
      <c r="N63" s="23">
        <f t="shared" si="52"/>
        <v>715.12</v>
      </c>
      <c r="O63" s="23">
        <f t="shared" si="52"/>
        <v>664.04</v>
      </c>
      <c r="P63" s="23">
        <f t="shared" si="52"/>
        <v>612.96</v>
      </c>
    </row>
    <row r="64" spans="2:16" s="8" customFormat="1" ht="19.5" customHeight="1">
      <c r="B64" s="39" t="s">
        <v>49</v>
      </c>
      <c r="C64" s="13" t="s">
        <v>5</v>
      </c>
      <c r="D64" s="18">
        <f>E64+F64+G64+H64+I64+J64+K64+L64+M64+N64+O64+P64</f>
        <v>900</v>
      </c>
      <c r="E64" s="23">
        <v>72</v>
      </c>
      <c r="F64" s="23">
        <v>76</v>
      </c>
      <c r="G64" s="23">
        <v>89</v>
      </c>
      <c r="H64" s="23">
        <v>98</v>
      </c>
      <c r="I64" s="23">
        <v>78</v>
      </c>
      <c r="J64" s="23">
        <v>65</v>
      </c>
      <c r="K64" s="23">
        <v>60</v>
      </c>
      <c r="L64" s="23">
        <v>55</v>
      </c>
      <c r="M64" s="23">
        <v>92</v>
      </c>
      <c r="N64" s="23">
        <v>74</v>
      </c>
      <c r="O64" s="23">
        <v>73</v>
      </c>
      <c r="P64" s="23">
        <v>68</v>
      </c>
    </row>
    <row r="65" spans="2:16" s="8" customFormat="1" ht="18" customHeight="1">
      <c r="B65" s="46"/>
      <c r="C65" s="13" t="s">
        <v>15</v>
      </c>
      <c r="D65" s="18">
        <f>E65+F65+G65+H65+I65+J65+K65+L65+M65+N65+O65+P65</f>
        <v>44289.44</v>
      </c>
      <c r="E65" s="23">
        <f aca="true" t="shared" si="53" ref="E65:J65">E64*47.56</f>
        <v>3424.32</v>
      </c>
      <c r="F65" s="23">
        <f t="shared" si="53"/>
        <v>3614.5600000000004</v>
      </c>
      <c r="G65" s="23">
        <f t="shared" si="53"/>
        <v>4232.84</v>
      </c>
      <c r="H65" s="23">
        <f t="shared" si="53"/>
        <v>4660.88</v>
      </c>
      <c r="I65" s="23">
        <f t="shared" si="53"/>
        <v>3709.6800000000003</v>
      </c>
      <c r="J65" s="23">
        <f t="shared" si="53"/>
        <v>3091.4</v>
      </c>
      <c r="K65" s="23">
        <f aca="true" t="shared" si="54" ref="K65:P65">K64*51.08</f>
        <v>3064.7999999999997</v>
      </c>
      <c r="L65" s="23">
        <f t="shared" si="54"/>
        <v>2809.4</v>
      </c>
      <c r="M65" s="23">
        <f t="shared" si="54"/>
        <v>4699.36</v>
      </c>
      <c r="N65" s="23">
        <f t="shared" si="54"/>
        <v>3779.92</v>
      </c>
      <c r="O65" s="23">
        <f t="shared" si="54"/>
        <v>3728.8399999999997</v>
      </c>
      <c r="P65" s="23">
        <f t="shared" si="54"/>
        <v>3473.44</v>
      </c>
    </row>
    <row r="66" spans="2:16" s="9" customFormat="1" ht="12.75">
      <c r="B66" s="35" t="s">
        <v>7</v>
      </c>
      <c r="C66" s="14" t="s">
        <v>5</v>
      </c>
      <c r="D66" s="18">
        <f>SUM(D46,D48,D50,D52,D54,D56,D58,D60,D62,D64)</f>
        <v>9202</v>
      </c>
      <c r="E66" s="18">
        <f>SUM(E46,E48,E50,E52,E54,E56,E58,E60,E62,E64)</f>
        <v>708</v>
      </c>
      <c r="F66" s="18">
        <f aca="true" t="shared" si="55" ref="F66:P66">SUM(F46,F48,F50,F52,F54,F56,F58,F60,F62,F64)</f>
        <v>774</v>
      </c>
      <c r="G66" s="18">
        <f t="shared" si="55"/>
        <v>820</v>
      </c>
      <c r="H66" s="18">
        <f t="shared" si="55"/>
        <v>862</v>
      </c>
      <c r="I66" s="18">
        <f t="shared" si="55"/>
        <v>825</v>
      </c>
      <c r="J66" s="18">
        <f t="shared" si="55"/>
        <v>691</v>
      </c>
      <c r="K66" s="18">
        <f t="shared" si="55"/>
        <v>660</v>
      </c>
      <c r="L66" s="18">
        <f t="shared" si="55"/>
        <v>615</v>
      </c>
      <c r="M66" s="18">
        <f t="shared" si="55"/>
        <v>858</v>
      </c>
      <c r="N66" s="18">
        <f t="shared" si="55"/>
        <v>833</v>
      </c>
      <c r="O66" s="18">
        <f t="shared" si="55"/>
        <v>791</v>
      </c>
      <c r="P66" s="18">
        <f t="shared" si="55"/>
        <v>765</v>
      </c>
    </row>
    <row r="67" spans="2:16" s="9" customFormat="1" ht="12.75">
      <c r="B67" s="35"/>
      <c r="C67" s="14" t="s">
        <v>15</v>
      </c>
      <c r="D67" s="18">
        <f>SUM(D47,D49,D51,D53,D55,D57,D59,D61,D63,D65)</f>
        <v>382513.0400000001</v>
      </c>
      <c r="E67" s="18">
        <f>SUM(E47,E49,E51,E53,E55,E57,E59,E61,E63,E65)</f>
        <v>28292.329999999994</v>
      </c>
      <c r="F67" s="18">
        <f aca="true" t="shared" si="56" ref="F67:P67">SUM(F47,F49,F51,F53,F55,F57,F59,F61,F63,F65)</f>
        <v>30908.29</v>
      </c>
      <c r="G67" s="18">
        <f t="shared" si="56"/>
        <v>32796.619999999995</v>
      </c>
      <c r="H67" s="18">
        <f t="shared" si="56"/>
        <v>34512.42</v>
      </c>
      <c r="I67" s="18">
        <f t="shared" si="56"/>
        <v>32865.06</v>
      </c>
      <c r="J67" s="18">
        <f t="shared" si="56"/>
        <v>27448.11</v>
      </c>
      <c r="K67" s="18">
        <f t="shared" si="56"/>
        <v>28474.699999999997</v>
      </c>
      <c r="L67" s="18">
        <f t="shared" si="56"/>
        <v>26478.2</v>
      </c>
      <c r="M67" s="18">
        <f t="shared" si="56"/>
        <v>37256.89</v>
      </c>
      <c r="N67" s="18">
        <f t="shared" si="56"/>
        <v>36114.04</v>
      </c>
      <c r="O67" s="18">
        <f t="shared" si="56"/>
        <v>34270.78</v>
      </c>
      <c r="P67" s="18">
        <f t="shared" si="56"/>
        <v>33095.6</v>
      </c>
    </row>
    <row r="68" spans="2:16" s="7" customFormat="1" ht="16.5" customHeight="1">
      <c r="B68" s="33" t="s">
        <v>48</v>
      </c>
      <c r="C68" s="13" t="s">
        <v>5</v>
      </c>
      <c r="D68" s="18">
        <f t="shared" si="0"/>
        <v>200.04000000000008</v>
      </c>
      <c r="E68" s="23">
        <v>16.67</v>
      </c>
      <c r="F68" s="23">
        <v>16.67</v>
      </c>
      <c r="G68" s="23">
        <v>16.67</v>
      </c>
      <c r="H68" s="23">
        <v>16.67</v>
      </c>
      <c r="I68" s="23">
        <v>16.67</v>
      </c>
      <c r="J68" s="23">
        <v>16.67</v>
      </c>
      <c r="K68" s="23">
        <v>16.67</v>
      </c>
      <c r="L68" s="23">
        <v>16.67</v>
      </c>
      <c r="M68" s="23">
        <v>16.67</v>
      </c>
      <c r="N68" s="23">
        <v>16.67</v>
      </c>
      <c r="O68" s="23">
        <v>16.67</v>
      </c>
      <c r="P68" s="23">
        <v>16.67</v>
      </c>
    </row>
    <row r="69" spans="2:16" s="7" customFormat="1" ht="15" customHeight="1">
      <c r="B69" s="33"/>
      <c r="C69" s="13" t="s">
        <v>36</v>
      </c>
      <c r="D69" s="18">
        <f t="shared" si="0"/>
        <v>7539.507600000003</v>
      </c>
      <c r="E69" s="23">
        <f aca="true" t="shared" si="57" ref="E69:J69">E68*35.93</f>
        <v>598.9531000000001</v>
      </c>
      <c r="F69" s="23">
        <f t="shared" si="57"/>
        <v>598.9531000000001</v>
      </c>
      <c r="G69" s="23">
        <f t="shared" si="57"/>
        <v>598.9531000000001</v>
      </c>
      <c r="H69" s="23">
        <f t="shared" si="57"/>
        <v>598.9531000000001</v>
      </c>
      <c r="I69" s="23">
        <f t="shared" si="57"/>
        <v>598.9531000000001</v>
      </c>
      <c r="J69" s="23">
        <f t="shared" si="57"/>
        <v>598.9531000000001</v>
      </c>
      <c r="K69" s="23">
        <f aca="true" t="shared" si="58" ref="K69:P69">K68*39.45</f>
        <v>657.6315000000001</v>
      </c>
      <c r="L69" s="23">
        <f t="shared" si="58"/>
        <v>657.6315000000001</v>
      </c>
      <c r="M69" s="23">
        <f t="shared" si="58"/>
        <v>657.6315000000001</v>
      </c>
      <c r="N69" s="23">
        <f t="shared" si="58"/>
        <v>657.6315000000001</v>
      </c>
      <c r="O69" s="23">
        <f t="shared" si="58"/>
        <v>657.6315000000001</v>
      </c>
      <c r="P69" s="23">
        <f t="shared" si="58"/>
        <v>657.6315000000001</v>
      </c>
    </row>
    <row r="70" spans="2:16" s="9" customFormat="1" ht="15.75" customHeight="1">
      <c r="B70" s="35" t="s">
        <v>8</v>
      </c>
      <c r="C70" s="14" t="s">
        <v>5</v>
      </c>
      <c r="D70" s="18">
        <f>D44+D66+D68</f>
        <v>18380.440000000002</v>
      </c>
      <c r="E70" s="18">
        <f aca="true" t="shared" si="59" ref="E70:P70">E44+E66+E68</f>
        <v>1548.8700000000001</v>
      </c>
      <c r="F70" s="18">
        <f t="shared" si="59"/>
        <v>1654.8700000000001</v>
      </c>
      <c r="G70" s="18">
        <f t="shared" si="59"/>
        <v>1679.8700000000001</v>
      </c>
      <c r="H70" s="18">
        <f t="shared" si="59"/>
        <v>1714.8700000000001</v>
      </c>
      <c r="I70" s="18">
        <f t="shared" si="59"/>
        <v>1630.8700000000001</v>
      </c>
      <c r="J70" s="18">
        <f t="shared" si="59"/>
        <v>1245.8700000000001</v>
      </c>
      <c r="K70" s="18">
        <f t="shared" si="59"/>
        <v>1192.8700000000001</v>
      </c>
      <c r="L70" s="18">
        <f t="shared" si="59"/>
        <v>1098.8700000000001</v>
      </c>
      <c r="M70" s="18">
        <f t="shared" si="59"/>
        <v>1735.8700000000001</v>
      </c>
      <c r="N70" s="18">
        <f t="shared" si="59"/>
        <v>1691.8700000000001</v>
      </c>
      <c r="O70" s="18">
        <f t="shared" si="59"/>
        <v>1593.8700000000001</v>
      </c>
      <c r="P70" s="18">
        <f t="shared" si="59"/>
        <v>1591.8700000000001</v>
      </c>
    </row>
    <row r="71" spans="2:16" s="9" customFormat="1" ht="15" customHeight="1">
      <c r="B71" s="35"/>
      <c r="C71" s="14" t="s">
        <v>15</v>
      </c>
      <c r="D71" s="18">
        <f>D45+D67+D69</f>
        <v>758306.6856000001</v>
      </c>
      <c r="E71" s="18">
        <f aca="true" t="shared" si="60" ref="E71:P71">E45+E67+E69</f>
        <v>61297.0631</v>
      </c>
      <c r="F71" s="18">
        <f t="shared" si="60"/>
        <v>65517.4331</v>
      </c>
      <c r="G71" s="18">
        <f t="shared" si="60"/>
        <v>66636.72309999999</v>
      </c>
      <c r="H71" s="18">
        <f t="shared" si="60"/>
        <v>68140.6131</v>
      </c>
      <c r="I71" s="18">
        <f t="shared" si="60"/>
        <v>64525.303100000005</v>
      </c>
      <c r="J71" s="18">
        <f t="shared" si="60"/>
        <v>49247.763100000004</v>
      </c>
      <c r="K71" s="18">
        <f t="shared" si="60"/>
        <v>51177.069500000005</v>
      </c>
      <c r="L71" s="18">
        <f t="shared" si="60"/>
        <v>47146.359500000006</v>
      </c>
      <c r="M71" s="18">
        <f t="shared" si="60"/>
        <v>74735.3195</v>
      </c>
      <c r="N71" s="18">
        <f t="shared" si="60"/>
        <v>72843.65950000001</v>
      </c>
      <c r="O71" s="18">
        <f t="shared" si="60"/>
        <v>68565.3995</v>
      </c>
      <c r="P71" s="18">
        <f t="shared" si="60"/>
        <v>68473.9795</v>
      </c>
    </row>
    <row r="72" spans="2:16" s="7" customFormat="1" ht="15.75" customHeight="1">
      <c r="B72" s="33" t="s">
        <v>38</v>
      </c>
      <c r="C72" s="13" t="s">
        <v>5</v>
      </c>
      <c r="D72" s="18">
        <f>E72+F72+G72+H72+I72+J72+K72+L72+M72+N72+O72+P72</f>
        <v>24</v>
      </c>
      <c r="E72" s="23">
        <v>2</v>
      </c>
      <c r="F72" s="23">
        <v>2</v>
      </c>
      <c r="G72" s="23">
        <v>2</v>
      </c>
      <c r="H72" s="23">
        <v>2</v>
      </c>
      <c r="I72" s="23">
        <v>2</v>
      </c>
      <c r="J72" s="23">
        <v>2</v>
      </c>
      <c r="K72" s="23">
        <v>2</v>
      </c>
      <c r="L72" s="23">
        <v>2</v>
      </c>
      <c r="M72" s="23">
        <v>2</v>
      </c>
      <c r="N72" s="23">
        <v>2</v>
      </c>
      <c r="O72" s="23">
        <v>2</v>
      </c>
      <c r="P72" s="23">
        <v>2</v>
      </c>
    </row>
    <row r="73" spans="2:17" s="7" customFormat="1" ht="21.75" customHeight="1">
      <c r="B73" s="33"/>
      <c r="C73" s="13" t="s">
        <v>16</v>
      </c>
      <c r="D73" s="18">
        <f>E73+F73+G73+H73+I73+J73+K73+L73+M73+N73+O73+P73</f>
        <v>904.56</v>
      </c>
      <c r="E73" s="23">
        <f aca="true" t="shared" si="61" ref="E73:J73">E72*35.93</f>
        <v>71.86</v>
      </c>
      <c r="F73" s="23">
        <f t="shared" si="61"/>
        <v>71.86</v>
      </c>
      <c r="G73" s="23">
        <f t="shared" si="61"/>
        <v>71.86</v>
      </c>
      <c r="H73" s="23">
        <f t="shared" si="61"/>
        <v>71.86</v>
      </c>
      <c r="I73" s="23">
        <f t="shared" si="61"/>
        <v>71.86</v>
      </c>
      <c r="J73" s="23">
        <f t="shared" si="61"/>
        <v>71.86</v>
      </c>
      <c r="K73" s="23">
        <f>K72*39.45</f>
        <v>78.9</v>
      </c>
      <c r="L73" s="23">
        <f aca="true" t="shared" si="62" ref="L73:Q73">L72*39.45</f>
        <v>78.9</v>
      </c>
      <c r="M73" s="23">
        <f t="shared" si="62"/>
        <v>78.9</v>
      </c>
      <c r="N73" s="23">
        <f t="shared" si="62"/>
        <v>78.9</v>
      </c>
      <c r="O73" s="23">
        <f t="shared" si="62"/>
        <v>78.9</v>
      </c>
      <c r="P73" s="23">
        <f t="shared" si="62"/>
        <v>78.9</v>
      </c>
      <c r="Q73" s="23">
        <f t="shared" si="62"/>
        <v>0</v>
      </c>
    </row>
    <row r="74" spans="2:16" s="9" customFormat="1" ht="12.75" customHeight="1">
      <c r="B74" s="35" t="s">
        <v>31</v>
      </c>
      <c r="C74" s="14" t="s">
        <v>5</v>
      </c>
      <c r="D74" s="18">
        <f aca="true" t="shared" si="63" ref="D74:P74">D12+D14+D16+D18+D70+D72</f>
        <v>19560.440000000002</v>
      </c>
      <c r="E74" s="18">
        <f t="shared" si="63"/>
        <v>1647.17</v>
      </c>
      <c r="F74" s="18">
        <f t="shared" si="63"/>
        <v>1753.7700000000002</v>
      </c>
      <c r="G74" s="18">
        <f t="shared" si="63"/>
        <v>1778.7700000000002</v>
      </c>
      <c r="H74" s="18">
        <f t="shared" si="63"/>
        <v>1812.7700000000002</v>
      </c>
      <c r="I74" s="18">
        <f t="shared" si="63"/>
        <v>1728.7700000000002</v>
      </c>
      <c r="J74" s="18">
        <f t="shared" si="63"/>
        <v>1343.7700000000002</v>
      </c>
      <c r="K74" s="18">
        <f t="shared" si="63"/>
        <v>1290.7700000000002</v>
      </c>
      <c r="L74" s="18">
        <f t="shared" si="63"/>
        <v>1196.7700000000002</v>
      </c>
      <c r="M74" s="18">
        <f t="shared" si="63"/>
        <v>1833.7700000000002</v>
      </c>
      <c r="N74" s="18">
        <f t="shared" si="63"/>
        <v>1790.7700000000002</v>
      </c>
      <c r="O74" s="18">
        <f t="shared" si="63"/>
        <v>1692.7700000000002</v>
      </c>
      <c r="P74" s="18">
        <f t="shared" si="63"/>
        <v>1690.5700000000002</v>
      </c>
    </row>
    <row r="75" spans="2:16" s="9" customFormat="1" ht="13.5" customHeight="1">
      <c r="B75" s="35"/>
      <c r="C75" s="14" t="s">
        <v>16</v>
      </c>
      <c r="D75" s="18">
        <f aca="true" t="shared" si="64" ref="D75:P75">D13+D15+D17+D19+D71+D73</f>
        <v>802781.5896000002</v>
      </c>
      <c r="E75" s="18">
        <f t="shared" si="64"/>
        <v>64828.9821</v>
      </c>
      <c r="F75" s="18">
        <f t="shared" si="64"/>
        <v>69070.91010000001</v>
      </c>
      <c r="G75" s="18">
        <f t="shared" si="64"/>
        <v>70190.20009999999</v>
      </c>
      <c r="H75" s="18">
        <f t="shared" si="64"/>
        <v>71658.16010000001</v>
      </c>
      <c r="I75" s="18">
        <f t="shared" si="64"/>
        <v>68042.85010000001</v>
      </c>
      <c r="J75" s="18">
        <f t="shared" si="64"/>
        <v>52765.3101</v>
      </c>
      <c r="K75" s="18">
        <f t="shared" si="64"/>
        <v>55039.224500000004</v>
      </c>
      <c r="L75" s="18">
        <f t="shared" si="64"/>
        <v>51008.514500000005</v>
      </c>
      <c r="M75" s="18">
        <f t="shared" si="64"/>
        <v>78597.4745</v>
      </c>
      <c r="N75" s="18">
        <f t="shared" si="64"/>
        <v>76745.2645</v>
      </c>
      <c r="O75" s="18">
        <f t="shared" si="64"/>
        <v>72467.0045</v>
      </c>
      <c r="P75" s="18">
        <f t="shared" si="64"/>
        <v>72367.6945</v>
      </c>
    </row>
    <row r="76" spans="2:16" ht="12.75">
      <c r="B76" s="51"/>
      <c r="C76" s="6"/>
      <c r="D76" s="21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ht="12.75">
      <c r="B77" s="52"/>
      <c r="C77" s="6"/>
      <c r="D77" s="2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ht="12.75">
      <c r="B78" s="38"/>
      <c r="C78" s="6"/>
      <c r="D78" s="21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2:16" ht="12.75">
      <c r="B79" s="38"/>
      <c r="C79" s="6"/>
      <c r="D79" s="21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2:16" ht="12.75">
      <c r="B80" s="38"/>
      <c r="C80" s="6"/>
      <c r="D80" s="21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ht="12.75">
      <c r="B81" s="38"/>
      <c r="C81" s="6"/>
      <c r="D81" s="21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ht="12.75">
      <c r="B82" s="38"/>
      <c r="C82" s="6"/>
      <c r="D82" s="21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ht="12.75">
      <c r="B83" s="38"/>
      <c r="C83" s="6"/>
      <c r="D83" s="21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ht="12.75">
      <c r="B84" s="38"/>
      <c r="C84" s="6"/>
      <c r="D84" s="21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ht="12.75">
      <c r="B85" s="38"/>
      <c r="C85" s="6"/>
      <c r="D85" s="21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ht="12.75">
      <c r="B86" s="38"/>
      <c r="C86" s="6"/>
      <c r="D86" s="21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ht="12.75">
      <c r="B87" s="38"/>
      <c r="C87" s="6"/>
      <c r="D87" s="21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ht="12.75">
      <c r="B88" s="38"/>
      <c r="C88" s="6"/>
      <c r="D88" s="21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ht="12.75">
      <c r="B89" s="38"/>
      <c r="C89" s="6"/>
      <c r="D89" s="21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ht="12.75">
      <c r="B90" s="38"/>
      <c r="C90" s="6"/>
      <c r="D90" s="2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ht="12.75">
      <c r="B91" s="38"/>
      <c r="C91" s="6"/>
      <c r="D91" s="21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ht="12.75">
      <c r="B92" s="38"/>
      <c r="C92" s="6"/>
      <c r="D92" s="21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ht="12.75">
      <c r="B93" s="38"/>
      <c r="C93" s="6"/>
      <c r="D93" s="21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ht="12.75">
      <c r="B94" s="38"/>
    </row>
    <row r="95" ht="12.75">
      <c r="B95" s="50"/>
    </row>
    <row r="96" ht="12.75">
      <c r="B96" s="50"/>
    </row>
    <row r="97" ht="12.75">
      <c r="B97" s="50"/>
    </row>
    <row r="98" ht="12.75">
      <c r="B98" s="50"/>
    </row>
    <row r="99" ht="12.75">
      <c r="B99" s="50"/>
    </row>
    <row r="100" ht="12.75">
      <c r="B100" s="50"/>
    </row>
    <row r="101" ht="12.75">
      <c r="B101" s="50"/>
    </row>
    <row r="102" ht="12.75">
      <c r="B102" s="50"/>
    </row>
    <row r="103" ht="12.75">
      <c r="B103" s="50"/>
    </row>
    <row r="104" ht="12.75">
      <c r="B104" s="50"/>
    </row>
    <row r="105" ht="12.75">
      <c r="B105" s="50"/>
    </row>
    <row r="106" ht="12.75">
      <c r="B106" s="50"/>
    </row>
    <row r="107" ht="12.75">
      <c r="B107" s="50"/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3" ht="12.75">
      <c r="B113" s="50"/>
    </row>
    <row r="114" ht="12.75">
      <c r="B114" s="50"/>
    </row>
    <row r="115" ht="12.75">
      <c r="B115" s="50"/>
    </row>
    <row r="116" ht="12.75">
      <c r="B116" s="50"/>
    </row>
    <row r="117" ht="12.75">
      <c r="B117" s="50"/>
    </row>
  </sheetData>
  <sheetProtection/>
  <mergeCells count="62">
    <mergeCell ref="B76:B77"/>
    <mergeCell ref="B86:B87"/>
    <mergeCell ref="B116:B117"/>
    <mergeCell ref="B112:B113"/>
    <mergeCell ref="B114:B115"/>
    <mergeCell ref="B110:B111"/>
    <mergeCell ref="B96:B97"/>
    <mergeCell ref="B80:B81"/>
    <mergeCell ref="B82:B83"/>
    <mergeCell ref="B92:B93"/>
    <mergeCell ref="B108:B109"/>
    <mergeCell ref="B98:B99"/>
    <mergeCell ref="B60:B61"/>
    <mergeCell ref="B28:B29"/>
    <mergeCell ref="B64:B65"/>
    <mergeCell ref="B104:B105"/>
    <mergeCell ref="B106:B107"/>
    <mergeCell ref="B88:B89"/>
    <mergeCell ref="B94:B95"/>
    <mergeCell ref="B72:B73"/>
    <mergeCell ref="B102:B103"/>
    <mergeCell ref="B100:B101"/>
    <mergeCell ref="B22:B23"/>
    <mergeCell ref="B32:B33"/>
    <mergeCell ref="D10:D11"/>
    <mergeCell ref="B54:B55"/>
    <mergeCell ref="B74:B75"/>
    <mergeCell ref="B48:B49"/>
    <mergeCell ref="B62:B63"/>
    <mergeCell ref="B18:B19"/>
    <mergeCell ref="B16:B17"/>
    <mergeCell ref="B58:B59"/>
    <mergeCell ref="B78:B79"/>
    <mergeCell ref="B30:B31"/>
    <mergeCell ref="B42:B43"/>
    <mergeCell ref="B70:B71"/>
    <mergeCell ref="B12:B13"/>
    <mergeCell ref="D8:P8"/>
    <mergeCell ref="E10:P10"/>
    <mergeCell ref="B20:B21"/>
    <mergeCell ref="B52:B53"/>
    <mergeCell ref="B10:B11"/>
    <mergeCell ref="L1:Q1"/>
    <mergeCell ref="B44:B45"/>
    <mergeCell ref="B40:B41"/>
    <mergeCell ref="B3:Q3"/>
    <mergeCell ref="B24:B25"/>
    <mergeCell ref="B90:B91"/>
    <mergeCell ref="B84:B85"/>
    <mergeCell ref="B36:B37"/>
    <mergeCell ref="B56:B57"/>
    <mergeCell ref="B26:B27"/>
    <mergeCell ref="C6:P6"/>
    <mergeCell ref="C10:C11"/>
    <mergeCell ref="B14:B15"/>
    <mergeCell ref="C7:P7"/>
    <mergeCell ref="B66:B67"/>
    <mergeCell ref="B68:B69"/>
    <mergeCell ref="B46:B47"/>
    <mergeCell ref="B50:B51"/>
    <mergeCell ref="B34:B35"/>
    <mergeCell ref="B38:B39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AMMRUSER</cp:lastModifiedBy>
  <cp:lastPrinted>2023-10-12T05:56:03Z</cp:lastPrinted>
  <dcterms:created xsi:type="dcterms:W3CDTF">2008-06-30T21:40:19Z</dcterms:created>
  <dcterms:modified xsi:type="dcterms:W3CDTF">2023-10-17T04:30:21Z</dcterms:modified>
  <cp:category/>
  <cp:version/>
  <cp:contentType/>
  <cp:contentStatus/>
</cp:coreProperties>
</file>